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<sst xmlns="http://schemas.openxmlformats.org/spreadsheetml/2006/main" count="395" uniqueCount="342">
  <si>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</si>
  <si>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</si>
  <si>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</si>
  <si>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</si>
  <si>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</si>
  <si>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</si>
  <si>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</si>
  <si>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</si>
  <si>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</si>
  <si>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</si>
  <si>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</si>
  <si>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</si>
  <si>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</si>
  <si>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</si>
  <si>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</si>
  <si>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</si>
  <si>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</si>
  <si>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</si>
  <si>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</si>
  <si>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</si>
  <si>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</si>
  <si>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</si>
  <si>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</si>
  <si>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</si>
  <si>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</si>
  <si>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</si>
  <si>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</si>
  <si>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</si>
  <si>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</si>
  <si>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</si>
  <si>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</si>
  <si>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</si>
  <si>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</si>
  <si>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</si>
  <si>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</si>
  <si>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</si>
  <si>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</si>
  <si>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</si>
  <si>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</si>
  <si>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</si>
  <si>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</si>
  <si>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</si>
  <si>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</si>
  <si>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</si>
  <si>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</si>
  <si>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</si>
  <si>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</si>
  <si>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</si>
  <si>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</si>
  <si>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</si>
  <si>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</si>
  <si>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</si>
  <si>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</si>
  <si>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</si>
  <si>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</si>
  <si>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</si>
  <si>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</si>
  <si>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</si>
  <si>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</si>
  <si>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</si>
  <si>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</si>
  <si>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</si>
  <si>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</si>
  <si>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</si>
  <si>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</si>
  <si>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</si>
  <si>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</si>
  <si>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</si>
  <si>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</si>
  <si>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</si>
  <si>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</si>
  <si>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</si>
  <si>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</si>
  <si>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</si>
  <si>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</si>
  <si>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</si>
  <si>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</si>
  <si>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</si>
  <si>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</si>
  <si>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</si>
  <si>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</si>
  <si>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</si>
  <si>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</si>
  <si>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</si>
  <si>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</si>
  <si>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</si>
  <si>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</si>
  <si>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</si>
  <si>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</si>
  <si>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</si>
  <si>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</si>
  <si>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</si>
  <si>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</si>
  <si>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</si>
  <si>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</si>
  <si>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</si>
  <si>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</si>
  <si>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</si>
  <si>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</si>
  <si>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</si>
  <si>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</si>
  <si>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</si>
  <si>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</si>
  <si>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</si>
  <si>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</si>
  <si>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</si>
  <si>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</si>
  <si>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</si>
  <si>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</si>
  <si>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</si>
  <si>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</si>
  <si>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</si>
  <si>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</si>
  <si>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</si>
  <si>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</si>
  <si>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</si>
  <si>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</si>
  <si>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</si>
  <si>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</si>
  <si>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</si>
  <si>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</si>
  <si>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</si>
  <si>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</si>
  <si>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</si>
  <si>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</si>
  <si>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</si>
  <si>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</si>
  <si>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</si>
  <si>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</si>
  <si>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</si>
  <si>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</si>
  <si>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</si>
  <si>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</si>
  <si>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</si>
  <si>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</si>
  <si>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</si>
  <si>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</si>
  <si>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</si>
  <si>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</si>
  <si>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</si>
  <si>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</si>
  <si>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</si>
  <si>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</si>
  <si>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</si>
  <si>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</si>
  <si>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</si>
  <si>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</si>
  <si>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</si>
  <si>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</si>
  <si>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</si>
  <si>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</si>
  <si>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</si>
  <si>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</si>
  <si>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</si>
  <si>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</si>
  <si>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</si>
  <si>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</si>
  <si>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</si>
  <si>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</si>
  <si>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</si>
  <si>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</si>
  <si>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</si>
  <si>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</si>
  <si>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</si>
  <si>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</si>
  <si>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</si>
  <si>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</si>
  <si>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</si>
  <si>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</si>
  <si>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</si>
  <si>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</si>
  <si>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</si>
  <si>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</si>
  <si>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</si>
  <si>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</si>
  <si>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</si>
  <si>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</si>
  <si>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</si>
  <si>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</si>
  <si>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</si>
  <si>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</si>
  <si>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</si>
  <si>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</si>
  <si>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</si>
  <si>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</si>
  <si>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</si>
  <si>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</si>
  <si>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</si>
  <si>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</si>
  <si>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</si>
  <si>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</si>
  <si>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</si>
  <si>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</si>
  <si>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</si>
  <si>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</si>
  <si>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</si>
  <si>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</si>
  <si>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</si>
  <si>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</si>
  <si>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</si>
  <si>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</si>
  <si>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</si>
  <si>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</si>
  <si>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</si>
  <si>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</si>
  <si>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</si>
  <si>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</si>
  <si>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</si>
  <si>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</si>
  <si>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</si>
  <si>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</si>
  <si>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</si>
  <si>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</si>
  <si>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</si>
  <si>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</si>
  <si>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</si>
  <si>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</si>
  <si>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</si>
  <si>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</si>
  <si>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</si>
  <si>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</si>
  <si>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</si>
  <si>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</si>
  <si>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</si>
  <si>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</si>
  <si>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</si>
  <si>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</si>
  <si>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</si>
  <si>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</si>
  <si>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</si>
  <si>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</si>
  <si>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</si>
  <si>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</si>
  <si>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</si>
  <si>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</si>
  <si>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</si>
  <si>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</si>
  <si>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</si>
  <si>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</si>
  <si>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</si>
  <si>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</si>
  <si>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</si>
  <si>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</si>
  <si>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</si>
  <si>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</si>
  <si>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</si>
  <si>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</si>
  <si>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</si>
  <si>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</si>
  <si>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</si>
  <si>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</si>
  <si>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</si>
  <si>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</si>
  <si>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</si>
  <si>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</si>
  <si>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</si>
  <si>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</si>
  <si>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</si>
  <si>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</si>
  <si>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</si>
  <si>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</si>
  <si>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</si>
  <si>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</si>
  <si>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</si>
  <si>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</si>
  <si>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</si>
  <si>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</si>
  <si>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</si>
  <si>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</si>
  <si>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</si>
  <si>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</si>
  <si>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</si>
  <si>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</si>
  <si>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</si>
  <si>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</si>
  <si>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</si>
  <si>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</si>
  <si>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</si>
  <si>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</si>
  <si>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</si>
  <si>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</si>
  <si>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</si>
  <si>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</si>
  <si>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</si>
  <si>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</si>
  <si>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</si>
  <si>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</si>
  <si>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</si>
  <si>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</si>
  <si>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</si>
  <si>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</si>
  <si>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</si>
  <si>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</si>
  <si>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</si>
  <si>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</si>
  <si>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</si>
  <si>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</si>
  <si>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</si>
  <si>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</si>
  <si>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</si>
  <si>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</si>
  <si>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</si>
  <si>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</si>
  <si>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</si>
  <si>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</si>
  <si>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</si>
  <si>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</si>
  <si>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</si>
  <si>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</si>
  <si>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</si>
  <si>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</si>
  <si>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</si>
  <si>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</si>
  <si>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</si>
  <si>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</si>
  <si>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</si>
  <si>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</si>
  <si>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</si>
  <si>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</si>
  <si>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</si>
  <si>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</si>
  <si>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</si>
  <si>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</si>
  <si>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</si>
  <si>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</si>
  <si>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</si>
  <si>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</si>
  <si>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</si>
  <si>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</si>
  <si>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</si>
  <si>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</si>
  <si>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</si>
  <si>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</si>
  <si>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</si>
  <si>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</si>
  <si>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</si>
  <si>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</si>
  <si>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</si>
  <si>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</si>
  <si>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aruskovic@en.hr</t>
  </si>
  <si>
    <t>stanje na dan 30.06.2018.</t>
  </si>
  <si>
    <t>u razdoblju 01.01.2018. do 30.06.2018.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</si>
</sst>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n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28" sqref="E28:G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43281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98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329</v>
      </c>
      <c r="E24" s="151"/>
      <c r="F24" s="151"/>
      <c r="G24" s="152"/>
      <c r="H24" s="51" t="s">
        <v>261</v>
      </c>
      <c r="I24" s="122">
        <v>17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332</v>
      </c>
      <c r="D44" s="132"/>
      <c r="E44" s="26"/>
      <c r="F44" s="143" t="s">
        <v>333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n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A71" sqref="A71:H7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182208177</v>
      </c>
      <c r="K8" s="53">
        <f>K9+K16+K26+K35+K39</f>
        <v>180930109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75572</v>
      </c>
      <c r="K9" s="53">
        <f>SUM(K10:K15)</f>
        <v>163759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25992</v>
      </c>
      <c r="K11" s="7">
        <v>64599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49580</v>
      </c>
      <c r="K13" s="7">
        <v>99160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148006933</v>
      </c>
      <c r="K16" s="53">
        <f>SUM(K17:K25)</f>
        <v>146640678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2858794</v>
      </c>
      <c r="K17" s="7">
        <v>2858794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16600132</v>
      </c>
      <c r="K18" s="7">
        <v>16048791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16223346</v>
      </c>
      <c r="K20" s="7">
        <v>15733067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51677</v>
      </c>
      <c r="K22" s="7">
        <v>42362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15364051</v>
      </c>
      <c r="K23" s="7">
        <v>16615363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120386</v>
      </c>
      <c r="K24" s="7">
        <v>120386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96788547</v>
      </c>
      <c r="K25" s="7">
        <v>95221915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31090000</v>
      </c>
      <c r="K33" s="7">
        <v>31090000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3035672</v>
      </c>
      <c r="K39" s="7">
        <v>3035672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83808945</v>
      </c>
      <c r="K40" s="53">
        <f>K41+K49+K56+K64</f>
        <v>102265213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583866</v>
      </c>
      <c r="K41" s="53">
        <f>SUM(K42:K48)</f>
        <v>583866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583866</v>
      </c>
      <c r="K42" s="7">
        <v>583866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674644</v>
      </c>
      <c r="K49" s="53">
        <f>SUM(K50:K55)</f>
        <v>10243538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650111</v>
      </c>
      <c r="K51" s="7">
        <v>7042694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>
        <v>3186771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24533</v>
      </c>
      <c r="K55" s="7">
        <v>14073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75136480</v>
      </c>
      <c r="K56" s="53">
        <f>SUM(K57:K63)</f>
        <v>73795770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75136480</v>
      </c>
      <c r="K62" s="7">
        <v>73795770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7413955</v>
      </c>
      <c r="K64" s="7">
        <v>17642039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125145</v>
      </c>
      <c r="K65" s="7">
        <v>82382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266142267</v>
      </c>
      <c r="K66" s="53">
        <f>K7+K8+K40+K65</f>
        <v>283277704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244581108</v>
      </c>
      <c r="K69" s="54">
        <f>K70+K71+K72+K78+K79+K82+K85</f>
        <v>261199829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128077553</v>
      </c>
      <c r="K70" s="7">
        <v>128077553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61353457</v>
      </c>
      <c r="K71" s="7">
        <v>61353457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2289896</v>
      </c>
      <c r="K73" s="7">
        <v>2289896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20864019</v>
      </c>
      <c r="K79" s="53">
        <f>K80-K81</f>
        <v>52860202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20864019</v>
      </c>
      <c r="K80" s="7">
        <v>52860202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31996183</v>
      </c>
      <c r="K82" s="53">
        <f>K83-K84</f>
        <v>16618721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31996183</v>
      </c>
      <c r="K83" s="7">
        <v>16618721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546888</v>
      </c>
      <c r="K86" s="53">
        <f>SUM(K87:K89)</f>
        <v>546888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546888</v>
      </c>
      <c r="K89" s="7">
        <v>546888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461352</v>
      </c>
      <c r="K90" s="53">
        <f>SUM(K91:K99)</f>
        <v>536352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461352</v>
      </c>
      <c r="K92" s="7">
        <v>536352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3529617</v>
      </c>
      <c r="K100" s="53">
        <f>SUM(K101:K112)</f>
        <v>3943294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14900</v>
      </c>
      <c r="K102" s="7">
        <v>14900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51840</v>
      </c>
      <c r="K104" s="7">
        <v>35988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709817</v>
      </c>
      <c r="K105" s="7">
        <v>928866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179756</v>
      </c>
      <c r="K108" s="7">
        <v>208981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2285713</v>
      </c>
      <c r="K109" s="7">
        <v>2474674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287591</v>
      </c>
      <c r="K112" s="7">
        <v>279885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17023302</v>
      </c>
      <c r="K113" s="7">
        <v>17051341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266142267</v>
      </c>
      <c r="K114" s="53">
        <f>K69+K86+K90+K100+K113</f>
        <v>283277704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58" sqref="L5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23734688</v>
      </c>
      <c r="K7" s="54">
        <f>SUM(K8:K9)</f>
        <v>20365455</v>
      </c>
      <c r="L7" s="54">
        <f>SUM(L8:L9)</f>
        <v>25436465</v>
      </c>
      <c r="M7" s="54">
        <f>SUM(M8:M9)</f>
        <v>23080063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23627729</v>
      </c>
      <c r="K8" s="7">
        <v>20275174</v>
      </c>
      <c r="L8" s="7">
        <v>25312980</v>
      </c>
      <c r="M8" s="7">
        <v>22981261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106959</v>
      </c>
      <c r="K9" s="7">
        <v>90281</v>
      </c>
      <c r="L9" s="7">
        <v>123485</v>
      </c>
      <c r="M9" s="7">
        <v>98802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7207862</v>
      </c>
      <c r="K10" s="53">
        <f>K11+K12+K16+K20+K21+K22+K25+K26</f>
        <v>4145730</v>
      </c>
      <c r="L10" s="53">
        <f>L11+L12+L16+L20+L21+L22+L25+L26</f>
        <v>7479010</v>
      </c>
      <c r="M10" s="53">
        <f>M11+M12+M16+M20+M21+M22+M25+M26</f>
        <v>4327102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1637364</v>
      </c>
      <c r="K12" s="53">
        <f>SUM(K13:K15)</f>
        <v>1182687</v>
      </c>
      <c r="L12" s="53">
        <f>SUM(L13:L15)</f>
        <v>1808665</v>
      </c>
      <c r="M12" s="53">
        <f>SUM(M13:M15)</f>
        <v>1282715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173073</v>
      </c>
      <c r="K13" s="7">
        <v>119730</v>
      </c>
      <c r="L13" s="7">
        <v>192463</v>
      </c>
      <c r="M13" s="7">
        <v>106533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1464291</v>
      </c>
      <c r="K15" s="7">
        <v>1062957</v>
      </c>
      <c r="L15" s="7">
        <v>1616202</v>
      </c>
      <c r="M15" s="7">
        <v>1176182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1790906</v>
      </c>
      <c r="K16" s="53">
        <f>SUM(K17:K19)</f>
        <v>1027683</v>
      </c>
      <c r="L16" s="53">
        <f>SUM(L17:L19)</f>
        <v>2038896</v>
      </c>
      <c r="M16" s="53">
        <f>SUM(M17:M19)</f>
        <v>1172255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947471</v>
      </c>
      <c r="K17" s="7">
        <v>544578</v>
      </c>
      <c r="L17" s="7">
        <v>1072073</v>
      </c>
      <c r="M17" s="7">
        <v>619409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580606</v>
      </c>
      <c r="K18" s="7">
        <v>332285</v>
      </c>
      <c r="L18" s="7">
        <v>667599</v>
      </c>
      <c r="M18" s="7">
        <v>380808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262829</v>
      </c>
      <c r="K19" s="7">
        <v>150820</v>
      </c>
      <c r="L19" s="7">
        <v>299224</v>
      </c>
      <c r="M19" s="7">
        <v>172038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2727166</v>
      </c>
      <c r="K20" s="7">
        <v>1365076</v>
      </c>
      <c r="L20" s="7">
        <v>2747051</v>
      </c>
      <c r="M20" s="7">
        <v>1374799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1052426</v>
      </c>
      <c r="K21" s="7">
        <v>570284</v>
      </c>
      <c r="L21" s="7">
        <v>884398</v>
      </c>
      <c r="M21" s="7">
        <v>497333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495051</v>
      </c>
      <c r="K27" s="53">
        <f>SUM(K28:K32)</f>
        <v>346971</v>
      </c>
      <c r="L27" s="53">
        <f>SUM(L28:L32)</f>
        <v>306311</v>
      </c>
      <c r="M27" s="53">
        <f>SUM(M28:M32)</f>
        <v>19203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495051</v>
      </c>
      <c r="K29" s="7">
        <v>346971</v>
      </c>
      <c r="L29" s="7">
        <v>306311</v>
      </c>
      <c r="M29" s="7">
        <v>19203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1481357</v>
      </c>
      <c r="K33" s="53">
        <f>SUM(K34:K37)</f>
        <v>543525</v>
      </c>
      <c r="L33" s="53">
        <f>SUM(L34:L37)</f>
        <v>1645045</v>
      </c>
      <c r="M33" s="53">
        <f>SUM(M34:M37)</f>
        <v>541821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1481357</v>
      </c>
      <c r="K35" s="7">
        <v>543525</v>
      </c>
      <c r="L35" s="7">
        <v>1645045</v>
      </c>
      <c r="M35" s="7">
        <v>541821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24229739</v>
      </c>
      <c r="K42" s="53">
        <f>K7+K27+K38+K40</f>
        <v>20712426</v>
      </c>
      <c r="L42" s="53">
        <f>L7+L27+L38+L40</f>
        <v>25742776</v>
      </c>
      <c r="M42" s="53">
        <f>M7+M27+M38+M40</f>
        <v>23099266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8689219</v>
      </c>
      <c r="K43" s="53">
        <f>K10+K33+K39+K41</f>
        <v>4689255</v>
      </c>
      <c r="L43" s="53">
        <f>L10+L33+L39+L41</f>
        <v>9124055</v>
      </c>
      <c r="M43" s="53">
        <f>M10+M33+M39+M41</f>
        <v>4868923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15540520</v>
      </c>
      <c r="K44" s="53">
        <f>K42-K43</f>
        <v>16023171</v>
      </c>
      <c r="L44" s="53">
        <f>L42-L43</f>
        <v>16618721</v>
      </c>
      <c r="M44" s="53">
        <f>M42-M43</f>
        <v>18230343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15540520</v>
      </c>
      <c r="K45" s="53">
        <f>IF(K42&gt;K43,K42-K43,0)</f>
        <v>16023171</v>
      </c>
      <c r="L45" s="53">
        <f>IF(L42&gt;L43,L42-L43,0)</f>
        <v>16618721</v>
      </c>
      <c r="M45" s="53">
        <f>IF(M42&gt;M43,M42-M43,0)</f>
        <v>18230343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15540520</v>
      </c>
      <c r="K48" s="53">
        <f>K44-K47</f>
        <v>16023171</v>
      </c>
      <c r="L48" s="53">
        <f>L44-L47</f>
        <v>16618721</v>
      </c>
      <c r="M48" s="53">
        <f>M44-M47</f>
        <v>18230343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15540520</v>
      </c>
      <c r="K49" s="53">
        <f>IF(K48&gt;0,K48,0)</f>
        <v>16023171</v>
      </c>
      <c r="L49" s="53">
        <f>IF(L48&gt;0,L48,0)</f>
        <v>16618721</v>
      </c>
      <c r="M49" s="53">
        <f>IF(M48&gt;0,M48,0)</f>
        <v>18230343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15540520</v>
      </c>
      <c r="K56" s="6">
        <v>16023171</v>
      </c>
      <c r="L56" s="6">
        <v>16618721</v>
      </c>
      <c r="M56" s="6">
        <v>18230343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15540520</v>
      </c>
      <c r="K67" s="61">
        <f>K56+K66</f>
        <v>16023171</v>
      </c>
      <c r="L67" s="61">
        <f>L56+L66</f>
        <v>16618721</v>
      </c>
      <c r="M67" s="61">
        <f>M56+M66</f>
        <v>18230343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51" sqref="A51:H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15540520</v>
      </c>
      <c r="K7" s="7">
        <v>16618721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2727166</v>
      </c>
      <c r="K8" s="7">
        <v>2747051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948025</v>
      </c>
      <c r="K9" s="7">
        <v>413677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19215711</v>
      </c>
      <c r="K13" s="53">
        <f>SUM(K7:K12)</f>
        <v>19779449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3995997</v>
      </c>
      <c r="K15" s="7">
        <v>6464928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21631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869858</v>
      </c>
      <c r="K17" s="7">
        <v>534475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4887486</v>
      </c>
      <c r="K18" s="53">
        <f>SUM(K14:K17)</f>
        <v>6999403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14328225</v>
      </c>
      <c r="K19" s="53">
        <f>IF(K13&gt;K18,K13-K18,0)</f>
        <v>12780046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59704</v>
      </c>
      <c r="K24" s="7">
        <v>18771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59704</v>
      </c>
      <c r="K27" s="53">
        <f>SUM(K22:K26)</f>
        <v>18771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712634</v>
      </c>
      <c r="K28" s="7">
        <v>1305023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1020511</v>
      </c>
      <c r="K30" s="7">
        <v>1340710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1733145</v>
      </c>
      <c r="K31" s="53">
        <f>SUM(K28:K30)</f>
        <v>2645733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1673441</v>
      </c>
      <c r="K33" s="53">
        <f>IF(K31&gt;K27,K31-K27,0)</f>
        <v>2626962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>
        <v>75000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8952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8952</v>
      </c>
      <c r="K38" s="53">
        <f>SUM(K35:K37)</f>
        <v>75000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12507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12507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75000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3555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12651229</v>
      </c>
      <c r="K47" s="53">
        <f>IF(K19-K20+K32-K33+K45-K46&gt;0,K19-K20+K32-K33+K45-K46,0)</f>
        <v>10228084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5406112</v>
      </c>
      <c r="K49" s="7">
        <v>7413955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12651229</v>
      </c>
      <c r="K50" s="7">
        <v>10228084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18057341</v>
      </c>
      <c r="K52" s="61">
        <f>K49+K50-K51</f>
        <v>17642039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43281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128077553</v>
      </c>
      <c r="K5" s="45">
        <v>128077553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61353457</v>
      </c>
      <c r="K6" s="46">
        <v>61353457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2289896</v>
      </c>
      <c r="K7" s="46">
        <v>2289896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20864019</v>
      </c>
      <c r="K8" s="46">
        <v>52860202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31996183</v>
      </c>
      <c r="K9" s="46">
        <v>16618721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244581108</v>
      </c>
      <c r="K14" s="79">
        <f>SUM(K5:K13)</f>
        <v>261199829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2018-07-24T10:49:51Z</cp:lastPrinted>
  <dcterms:created xsi:type="dcterms:W3CDTF">2008-10-17T11:51:54Z</dcterms:created>
  <dcterms:modified xsi:type="dcterms:W3CDTF">2018-07-24T12:18:45Z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