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681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<sst xmlns="http://schemas.openxmlformats.org/spreadsheetml/2006/main" count="395" uniqueCount="342">
  <si>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</si>
  <si>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</si>
  <si>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</si>
  <si>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</si>
  <si>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</si>
  <si>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</si>
  <si>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</si>
  <si>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</si>
  <si>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</si>
  <si>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</si>
  <si>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</si>
  <si>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</si>
  <si>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</si>
  <si>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</si>
  <si>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</si>
  <si>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</si>
  <si>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</si>
  <si>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</si>
  <si>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</si>
  <si>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</si>
  <si>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</si>
  <si>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</si>
  <si>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</si>
  <si>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</si>
  <si>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</si>
  <si>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</si>
  <si>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</si>
  <si>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</si>
  <si>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</si>
  <si>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</si>
  <si>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</si>
  <si>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</si>
  <si>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</si>
  <si>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</si>
  <si>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</si>
  <si>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</si>
  <si>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</si>
  <si>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</si>
  <si>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</si>
  <si>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</si>
  <si>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</si>
  <si>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</si>
  <si>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</si>
  <si>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</si>
  <si>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</si>
  <si>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</si>
  <si>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</si>
  <si>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</si>
  <si>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</si>
  <si>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</si>
  <si>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</si>
  <si>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</si>
  <si>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</si>
  <si>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</si>
  <si>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</si>
  <si>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</si>
  <si>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</si>
  <si>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</si>
  <si>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</si>
  <si>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</si>
  <si>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</si>
  <si>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</si>
  <si>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</si>
  <si>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</si>
  <si>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</si>
  <si>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</si>
  <si>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</si>
  <si>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</si>
  <si>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</si>
  <si>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</si>
  <si>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</si>
  <si>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</si>
  <si>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</si>
  <si>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</si>
  <si>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</si>
  <si>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</si>
  <si>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</si>
  <si>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</si>
  <si>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</si>
  <si>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</si>
  <si>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</si>
  <si>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</si>
  <si>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</si>
  <si>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</si>
  <si>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</si>
  <si>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</si>
  <si>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</si>
  <si>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</si>
  <si>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</si>
  <si>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</si>
  <si>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</si>
  <si>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</si>
  <si>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</si>
  <si>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</si>
  <si>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</si>
  <si>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</si>
  <si>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</si>
  <si>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</si>
  <si>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</si>
  <si>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</si>
  <si>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</si>
  <si>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</si>
  <si>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</si>
  <si>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</si>
  <si>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</si>
  <si>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</si>
  <si>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</si>
  <si>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</si>
  <si>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</si>
  <si>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</si>
  <si>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</si>
  <si>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</si>
  <si>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</si>
  <si>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</si>
  <si>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</si>
  <si>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</si>
  <si>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</si>
  <si>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</si>
  <si>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</si>
  <si>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</si>
  <si>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</si>
  <si>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</si>
  <si>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</si>
  <si>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</si>
  <si>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</si>
  <si>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</si>
  <si>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</si>
  <si>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</si>
  <si>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</si>
  <si>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</si>
  <si>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</si>
  <si>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</si>
  <si>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</si>
  <si>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</si>
  <si>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</si>
  <si>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</si>
  <si>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</si>
  <si>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</si>
  <si>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</si>
  <si>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</si>
  <si>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</si>
  <si>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</si>
  <si>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</si>
  <si>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</si>
  <si>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</si>
  <si>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</si>
  <si>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</si>
  <si>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</si>
  <si>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</si>
  <si>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</si>
  <si>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</si>
  <si>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</si>
  <si>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</si>
  <si>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</si>
  <si>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</si>
  <si>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</si>
  <si>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</si>
  <si>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</si>
  <si>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</si>
  <si>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</si>
  <si>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</si>
  <si>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</si>
  <si>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</si>
  <si>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</si>
  <si>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</si>
  <si>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</si>
  <si>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</si>
  <si>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</si>
  <si>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</si>
  <si>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</si>
  <si>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</si>
  <si>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</si>
  <si>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</si>
  <si>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</si>
  <si>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</si>
  <si>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</si>
  <si>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</si>
  <si>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</si>
  <si>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</si>
  <si>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</si>
  <si>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</si>
  <si>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</si>
  <si>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</si>
  <si>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</si>
  <si>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</si>
  <si>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</si>
  <si>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</si>
  <si>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</si>
  <si>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</si>
  <si>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</si>
  <si>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</si>
  <si>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</si>
  <si>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</si>
  <si>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</si>
  <si>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</si>
  <si>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</si>
  <si>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</si>
  <si>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</si>
  <si>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</si>
  <si>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</si>
  <si>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</si>
  <si>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</si>
  <si>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</si>
  <si>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</si>
  <si>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</si>
  <si>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</si>
  <si>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</si>
  <si>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</si>
  <si>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</si>
  <si>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</si>
  <si>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</si>
  <si>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</si>
  <si>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</si>
  <si>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</si>
  <si>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</si>
  <si>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</si>
  <si>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</si>
  <si>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</si>
  <si>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</si>
  <si>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</si>
  <si>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</si>
  <si>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</si>
  <si>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</si>
  <si>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</si>
  <si>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</si>
  <si>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</si>
  <si>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</si>
  <si>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</si>
  <si>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</si>
  <si>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</si>
  <si>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</si>
  <si>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</si>
  <si>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</si>
  <si>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</si>
  <si>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</si>
  <si>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</si>
  <si>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</si>
  <si>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</si>
  <si>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</si>
  <si>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</si>
  <si>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</si>
  <si>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</si>
  <si>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</si>
  <si>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</si>
  <si>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</si>
  <si>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</si>
  <si>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</si>
  <si>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</si>
  <si>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</si>
  <si>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</si>
  <si>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</si>
  <si>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</si>
  <si>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</si>
  <si>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</si>
  <si>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</si>
  <si>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</si>
  <si>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</si>
  <si>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</si>
  <si>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</si>
  <si>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</si>
  <si>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</si>
  <si>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</si>
  <si>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</si>
  <si>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</si>
  <si>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</si>
  <si>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</si>
  <si>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</si>
  <si>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</si>
  <si>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</si>
  <si>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</si>
  <si>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</si>
  <si>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</si>
  <si>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</si>
  <si>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</si>
  <si>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</si>
  <si>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</si>
  <si>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</si>
  <si>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</si>
  <si>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</si>
  <si>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</si>
  <si>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</si>
  <si>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</si>
  <si>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</si>
  <si>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</si>
  <si>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</si>
  <si>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</si>
  <si>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</si>
  <si>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</si>
  <si>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</si>
  <si>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</si>
  <si>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</si>
  <si>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</si>
  <si>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</si>
  <si>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</si>
  <si>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</si>
  <si>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</si>
  <si>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</si>
  <si>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</si>
  <si>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</si>
  <si>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</si>
  <si>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</si>
  <si>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</si>
  <si>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</si>
  <si>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</si>
  <si>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</si>
  <si>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</si>
  <si>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</si>
  <si>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</si>
  <si>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</si>
  <si>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</si>
  <si>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</si>
  <si>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</si>
  <si>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</si>
  <si>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</si>
  <si>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</si>
  <si>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</si>
  <si>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</si>
  <si>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</si>
  <si>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</si>
  <si>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</si>
  <si>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</si>
  <si>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</si>
  <si>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</si>
  <si>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02122839</t>
  </si>
  <si>
    <t>090018198</t>
  </si>
  <si>
    <t>22446249957</t>
  </si>
  <si>
    <t>EXCELSA NEKRETNINE d.d.</t>
  </si>
  <si>
    <t>DUBROVNIK</t>
  </si>
  <si>
    <t>SVETOG ĐURĐA 1</t>
  </si>
  <si>
    <t>DUBROVAČKO-NERETVANSKA</t>
  </si>
  <si>
    <t>NE</t>
  </si>
  <si>
    <t>6820</t>
  </si>
  <si>
    <t>01669320</t>
  </si>
  <si>
    <t>PERINA d.o.o.</t>
  </si>
  <si>
    <t>Rusković Anto, Kristić Maja</t>
  </si>
  <si>
    <t>Obveznik: EXCELSA NEKRETNINE d.d.</t>
  </si>
  <si>
    <t>Rusković Anto</t>
  </si>
  <si>
    <t>020414355</t>
  </si>
  <si>
    <t>020414366</t>
  </si>
  <si>
    <t>aruskovic@excelsa.hr</t>
  </si>
  <si>
    <t>stanje na dan 31.12.2014.</t>
  </si>
  <si>
    <t>u razdoblju 01.01.2014. do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</si>
</sst>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uskovic@excels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28" sqref="H28:I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41640</v>
      </c>
      <c r="F2" s="12"/>
      <c r="G2" s="13" t="s">
        <v>250</v>
      </c>
      <c r="H2" s="120">
        <v>42004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/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/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98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19</v>
      </c>
      <c r="D24" s="143" t="s">
        <v>329</v>
      </c>
      <c r="E24" s="151"/>
      <c r="F24" s="151"/>
      <c r="G24" s="152"/>
      <c r="H24" s="51" t="s">
        <v>261</v>
      </c>
      <c r="I24" s="122">
        <v>14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 t="s">
        <v>332</v>
      </c>
      <c r="D44" s="132"/>
      <c r="E44" s="26"/>
      <c r="F44" s="143" t="s">
        <v>333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ruskovic@excels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0">
      <selection activeCell="K105" sqref="K105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197623829</v>
      </c>
      <c r="K8" s="53">
        <f>K9+K16+K26+K35+K39</f>
        <v>190801739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15653</v>
      </c>
      <c r="K9" s="53">
        <f>SUM(K10:K15)</f>
        <v>22576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15653</v>
      </c>
      <c r="K11" s="7">
        <v>22576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166518176</v>
      </c>
      <c r="K16" s="53">
        <f>SUM(K17:K25)</f>
        <v>159239224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2858794</v>
      </c>
      <c r="K17" s="7">
        <v>2858794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19934058</v>
      </c>
      <c r="K18" s="7">
        <v>18939319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17155851</v>
      </c>
      <c r="K20" s="7">
        <v>16105435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14921443</v>
      </c>
      <c r="K23" s="7">
        <v>15078918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124981</v>
      </c>
      <c r="K24" s="7">
        <v>124981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111523049</v>
      </c>
      <c r="K25" s="7">
        <v>106131777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31090000</v>
      </c>
      <c r="K26" s="53">
        <f>SUM(K27:K34)</f>
        <v>31090000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31090000</v>
      </c>
      <c r="K29" s="7">
        <v>31090000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449939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>
        <v>449939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21662168</v>
      </c>
      <c r="K40" s="53">
        <f>K41+K49+K56+K64</f>
        <v>46915162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0</v>
      </c>
      <c r="K41" s="53">
        <f>SUM(K42:K48)</f>
        <v>366972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>
        <v>366972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2194302</v>
      </c>
      <c r="K49" s="53">
        <f>SUM(K50:K55)</f>
        <v>7844962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811548</v>
      </c>
      <c r="K51" s="7">
        <v>4651698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1352093</v>
      </c>
      <c r="K54" s="7">
        <v>3175246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30661</v>
      </c>
      <c r="K55" s="7">
        <v>18018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15641893</v>
      </c>
      <c r="K56" s="53">
        <f>SUM(K57:K63)</f>
        <v>37541208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15641893</v>
      </c>
      <c r="K62" s="7">
        <v>37541208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3825973</v>
      </c>
      <c r="K64" s="7">
        <v>1162020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133845</v>
      </c>
      <c r="K65" s="7">
        <v>138076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219419842</v>
      </c>
      <c r="K66" s="53">
        <f>K7+K8+K40+K65</f>
        <v>237854977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185915745</v>
      </c>
      <c r="K69" s="54">
        <f>K70+K71+K72+K78+K79+K82+K85</f>
        <v>207575003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99521087</v>
      </c>
      <c r="K70" s="7">
        <v>109521087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61353457</v>
      </c>
      <c r="K71" s="7">
        <v>61353457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1527260</v>
      </c>
      <c r="K72" s="53">
        <f>K73+K74-K75+K76+K77</f>
        <v>2289896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1527260</v>
      </c>
      <c r="K73" s="7">
        <v>2289896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8261224</v>
      </c>
      <c r="K79" s="53">
        <f>K80-K81</f>
        <v>5245753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8261224</v>
      </c>
      <c r="K80" s="7">
        <v>5245753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15252717</v>
      </c>
      <c r="K82" s="53">
        <f>K83-K84</f>
        <v>29164810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15252717</v>
      </c>
      <c r="K83" s="7">
        <v>29164810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27510014</v>
      </c>
      <c r="K90" s="53">
        <f>SUM(K91:K99)</f>
        <v>12298523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12983993</v>
      </c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2100117</v>
      </c>
      <c r="K92" s="7">
        <v>2100117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12425904</v>
      </c>
      <c r="K93" s="7">
        <v>10198406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5861670</v>
      </c>
      <c r="K100" s="53">
        <f>SUM(K101:K112)</f>
        <v>17928204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1339200</v>
      </c>
      <c r="K101" s="7">
        <v>14639372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83721</v>
      </c>
      <c r="K102" s="7">
        <v>45348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3388884</v>
      </c>
      <c r="K103" s="7">
        <v>2266304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31527</v>
      </c>
      <c r="K104" s="7">
        <v>5801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533929</v>
      </c>
      <c r="K105" s="7">
        <v>475770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146808</v>
      </c>
      <c r="K108" s="7">
        <v>155119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249984</v>
      </c>
      <c r="K109" s="7">
        <v>236876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87617</v>
      </c>
      <c r="K112" s="7">
        <v>103614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132413</v>
      </c>
      <c r="K113" s="7">
        <v>53247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219419842</v>
      </c>
      <c r="K114" s="53">
        <f>K69+K86+K90+K100+K113</f>
        <v>237854977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49">
      <selection activeCell="M36" sqref="M3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35602216</v>
      </c>
      <c r="K7" s="54">
        <f>SUM(K8:K9)</f>
        <v>5803080</v>
      </c>
      <c r="L7" s="54">
        <f>SUM(L8:L9)</f>
        <v>45096441</v>
      </c>
      <c r="M7" s="54">
        <f>SUM(M8:M9)</f>
        <v>10566750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35353861</v>
      </c>
      <c r="K8" s="7">
        <v>5677440</v>
      </c>
      <c r="L8" s="7">
        <v>40914177</v>
      </c>
      <c r="M8" s="7">
        <v>6525170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248355</v>
      </c>
      <c r="K9" s="7">
        <v>125640</v>
      </c>
      <c r="L9" s="7">
        <v>4182264</v>
      </c>
      <c r="M9" s="7">
        <v>4041580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18520135</v>
      </c>
      <c r="K10" s="53">
        <f>K11+K12+K16+K20+K21+K22+K25+K26</f>
        <v>3676182</v>
      </c>
      <c r="L10" s="53">
        <f>L11+L12+L16+L20+L21+L22+L25+L26</f>
        <v>15571242</v>
      </c>
      <c r="M10" s="53">
        <f>M11+M12+M16+M20+M21+M22+M25+M26</f>
        <v>5350279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3347742</v>
      </c>
      <c r="K12" s="53">
        <f>SUM(K13:K15)</f>
        <v>1011067</v>
      </c>
      <c r="L12" s="53">
        <f>SUM(L13:L15)</f>
        <v>2983691</v>
      </c>
      <c r="M12" s="53">
        <f>SUM(M13:M15)</f>
        <v>585100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324093</v>
      </c>
      <c r="K13" s="7">
        <v>81435</v>
      </c>
      <c r="L13" s="7">
        <v>323139</v>
      </c>
      <c r="M13" s="7">
        <v>64668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3023649</v>
      </c>
      <c r="K15" s="7">
        <v>929632</v>
      </c>
      <c r="L15" s="7">
        <v>2660552</v>
      </c>
      <c r="M15" s="7">
        <v>520432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2762753</v>
      </c>
      <c r="K16" s="53">
        <f>SUM(K17:K19)</f>
        <v>633026</v>
      </c>
      <c r="L16" s="53">
        <f>SUM(L17:L19)</f>
        <v>3051699</v>
      </c>
      <c r="M16" s="53">
        <f>SUM(M17:M19)</f>
        <v>735175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1474833</v>
      </c>
      <c r="K17" s="7">
        <v>343137</v>
      </c>
      <c r="L17" s="7">
        <v>1612027</v>
      </c>
      <c r="M17" s="7">
        <v>395472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923390</v>
      </c>
      <c r="K18" s="7">
        <v>206365</v>
      </c>
      <c r="L18" s="7">
        <v>1000932</v>
      </c>
      <c r="M18" s="7">
        <v>231810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364530</v>
      </c>
      <c r="K19" s="7">
        <v>83524</v>
      </c>
      <c r="L19" s="7">
        <v>438740</v>
      </c>
      <c r="M19" s="7">
        <v>107893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6044247</v>
      </c>
      <c r="K20" s="7">
        <v>1419287</v>
      </c>
      <c r="L20" s="7">
        <v>5632094</v>
      </c>
      <c r="M20" s="7">
        <v>1390041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1607267</v>
      </c>
      <c r="K21" s="7">
        <v>523376</v>
      </c>
      <c r="L21" s="7">
        <v>1484286</v>
      </c>
      <c r="M21" s="7">
        <v>322224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85993</v>
      </c>
      <c r="K25" s="7">
        <v>85993</v>
      </c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4672133</v>
      </c>
      <c r="K26" s="7">
        <v>3433</v>
      </c>
      <c r="L26" s="7">
        <v>2419472</v>
      </c>
      <c r="M26" s="7">
        <v>2317739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894590</v>
      </c>
      <c r="K27" s="53">
        <f>SUM(K28:K32)</f>
        <v>834587</v>
      </c>
      <c r="L27" s="53">
        <f>SUM(L28:L32)</f>
        <v>579881</v>
      </c>
      <c r="M27" s="53">
        <f>SUM(M28:M32)</f>
        <v>265319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894590</v>
      </c>
      <c r="K29" s="7">
        <v>834587</v>
      </c>
      <c r="L29" s="7">
        <v>579881</v>
      </c>
      <c r="M29" s="7">
        <v>265319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1294406</v>
      </c>
      <c r="K33" s="53">
        <f>SUM(K34:K37)</f>
        <v>970773</v>
      </c>
      <c r="L33" s="53">
        <f>SUM(L34:L37)</f>
        <v>940270</v>
      </c>
      <c r="M33" s="53">
        <f>SUM(M34:M37)</f>
        <v>281623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437529</v>
      </c>
      <c r="K34" s="7">
        <v>113896</v>
      </c>
      <c r="L34" s="7">
        <v>311023</v>
      </c>
      <c r="M34" s="7">
        <v>105069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856877</v>
      </c>
      <c r="K35" s="7">
        <v>856877</v>
      </c>
      <c r="L35" s="7">
        <v>629247</v>
      </c>
      <c r="M35" s="7">
        <v>176554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36496806</v>
      </c>
      <c r="K42" s="53">
        <f>K7+K27+K38+K40</f>
        <v>6637667</v>
      </c>
      <c r="L42" s="53">
        <f>L7+L27+L38+L40</f>
        <v>45676322</v>
      </c>
      <c r="M42" s="53">
        <f>M7+M27+M38+M40</f>
        <v>10832069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19814541</v>
      </c>
      <c r="K43" s="53">
        <f>K10+K33+K39+K41</f>
        <v>4646955</v>
      </c>
      <c r="L43" s="53">
        <f>L10+L33+L39+L41</f>
        <v>16511512</v>
      </c>
      <c r="M43" s="53">
        <f>M10+M33+M39+M41</f>
        <v>5631902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16682265</v>
      </c>
      <c r="K44" s="53">
        <f>K42-K43</f>
        <v>1990712</v>
      </c>
      <c r="L44" s="53">
        <f>L42-L43</f>
        <v>29164810</v>
      </c>
      <c r="M44" s="53">
        <f>M42-M43</f>
        <v>5200167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16682265</v>
      </c>
      <c r="K45" s="53">
        <f>IF(K42&gt;K43,K42-K43,0)</f>
        <v>1990712</v>
      </c>
      <c r="L45" s="53">
        <f>IF(L42&gt;L43,L42-L43,0)</f>
        <v>29164810</v>
      </c>
      <c r="M45" s="53">
        <f>IF(M42&gt;M43,M42-M43,0)</f>
        <v>5200167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1429548</v>
      </c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15252717</v>
      </c>
      <c r="K48" s="53">
        <f>K44-K47</f>
        <v>1990712</v>
      </c>
      <c r="L48" s="53">
        <f>L44-L47</f>
        <v>29164810</v>
      </c>
      <c r="M48" s="53">
        <f>M44-M47</f>
        <v>5200167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15252717</v>
      </c>
      <c r="K49" s="53">
        <f>IF(K48&gt;0,K48,0)</f>
        <v>1990712</v>
      </c>
      <c r="L49" s="53">
        <f>IF(L48&gt;0,L48,0)</f>
        <v>29164810</v>
      </c>
      <c r="M49" s="53">
        <f>IF(M48&gt;0,M48,0)</f>
        <v>5200167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15252717</v>
      </c>
      <c r="K56" s="6">
        <v>1990712</v>
      </c>
      <c r="L56" s="6">
        <v>29164810</v>
      </c>
      <c r="M56" s="6">
        <v>5200167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15252717</v>
      </c>
      <c r="K67" s="61">
        <f>K56+K66</f>
        <v>1990712</v>
      </c>
      <c r="L67" s="61">
        <f>L56+L66</f>
        <v>29164810</v>
      </c>
      <c r="M67" s="61">
        <f>M56+M66</f>
        <v>5200167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7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16682265</v>
      </c>
      <c r="K7" s="7">
        <v>29164810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6044247</v>
      </c>
      <c r="K8" s="7">
        <v>5632094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>
        <v>164613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4002227</v>
      </c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4668700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31397439</v>
      </c>
      <c r="K13" s="53">
        <f>SUM(K7:K12)</f>
        <v>34961517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1647647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v>4058338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366972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>
        <v>449939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1647647</v>
      </c>
      <c r="K18" s="53">
        <f>SUM(K14:K17)</f>
        <v>4875249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29749792</v>
      </c>
      <c r="K19" s="53">
        <f>IF(K13&gt;K18,K13-K18,0)</f>
        <v>30086268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>
        <v>423388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654591</v>
      </c>
      <c r="K24" s="7">
        <v>493796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3976729</v>
      </c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4631320</v>
      </c>
      <c r="K27" s="53">
        <f>SUM(K22:K26)</f>
        <v>917184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15146094</v>
      </c>
      <c r="K28" s="7">
        <v>863121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>
        <v>21899315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15146094</v>
      </c>
      <c r="K31" s="53">
        <f>SUM(K28:K30)</f>
        <v>22762436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10514774</v>
      </c>
      <c r="K33" s="53">
        <f>IF(K31&gt;K27,K31-K27,0)</f>
        <v>21845252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2252794</v>
      </c>
      <c r="K39" s="7">
        <v>3399417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15455088</v>
      </c>
      <c r="K40" s="7">
        <v>7505552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17707882</v>
      </c>
      <c r="K44" s="53">
        <f>SUM(K39:K43)</f>
        <v>10904969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17707882</v>
      </c>
      <c r="K46" s="53">
        <f>IF(K44&gt;K38,K44-K38,0)</f>
        <v>10904969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1527136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2663953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2298837</v>
      </c>
      <c r="K49" s="7">
        <v>3825973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1527136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2663953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3825973</v>
      </c>
      <c r="K52" s="61">
        <f>K49+K50-K51</f>
        <v>1162020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0" width="9.140625" style="76" customWidth="1"/>
    <col min="11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41640</v>
      </c>
      <c r="F2" s="43" t="s">
        <v>250</v>
      </c>
      <c r="G2" s="269">
        <v>42004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99521087</v>
      </c>
      <c r="K5" s="45">
        <v>109521087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61353457</v>
      </c>
      <c r="K6" s="46">
        <v>61353457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1527260</v>
      </c>
      <c r="K7" s="46">
        <v>2289896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8261224</v>
      </c>
      <c r="K8" s="46">
        <v>5245753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15252717</v>
      </c>
      <c r="K9" s="46">
        <v>29164810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185915745</v>
      </c>
      <c r="K14" s="79">
        <f>SUM(K5:K13)</f>
        <v>207575003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perina</cp:lastModifiedBy>
  <cp:lastPrinted>2015-01-27T12:07:19Z</cp:lastPrinted>
  <dcterms:created xsi:type="dcterms:W3CDTF">2008-10-17T11:51:54Z</dcterms:created>
  <dcterms:modified xsi:type="dcterms:W3CDTF">2015-01-27T17:37:02Z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