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<sst xmlns="http://schemas.openxmlformats.org/spreadsheetml/2006/main" count="395" uniqueCount="342">
  <si>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</si>
  <si>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</si>
  <si>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</si>
  <si>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</si>
  <si>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</si>
  <si>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</si>
  <si>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</si>
  <si>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</si>
  <si>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</si>
  <si>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</si>
  <si>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</si>
  <si>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</si>
  <si>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</si>
  <si>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</si>
  <si>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</si>
  <si>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</si>
  <si>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</si>
  <si>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</si>
  <si>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</si>
  <si>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</si>
  <si>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</si>
  <si>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</si>
  <si>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</si>
  <si>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</si>
  <si>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</si>
  <si>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</si>
  <si>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</si>
  <si>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</si>
  <si>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</si>
  <si>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</si>
  <si>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</si>
  <si>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</si>
  <si>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</si>
  <si>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</si>
  <si>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</si>
  <si>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</si>
  <si>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</si>
  <si>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</si>
  <si>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</si>
  <si>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</si>
  <si>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</si>
  <si>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</si>
  <si>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</si>
  <si>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</si>
  <si>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</si>
  <si>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</si>
  <si>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</si>
  <si>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</si>
  <si>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</si>
  <si>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</si>
  <si>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</si>
  <si>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</si>
  <si>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</si>
  <si>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</si>
  <si>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</si>
  <si>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</si>
  <si>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</si>
  <si>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</si>
  <si>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</si>
  <si>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</si>
  <si>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</si>
  <si>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</si>
  <si>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</si>
  <si>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</si>
  <si>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</si>
  <si>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</si>
  <si>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</si>
  <si>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</si>
  <si>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</si>
  <si>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</si>
  <si>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</si>
  <si>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</si>
  <si>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</si>
  <si>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</si>
  <si>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</si>
  <si>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</si>
  <si>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</si>
  <si>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</si>
  <si>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</si>
  <si>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</si>
  <si>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</si>
  <si>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</si>
  <si>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</si>
  <si>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</si>
  <si>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</si>
  <si>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</si>
  <si>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</si>
  <si>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</si>
  <si>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</si>
  <si>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</si>
  <si>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</si>
  <si>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</si>
  <si>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</si>
  <si>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</si>
  <si>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</si>
  <si>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</si>
  <si>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</si>
  <si>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</si>
  <si>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</si>
  <si>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</si>
  <si>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</si>
  <si>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</si>
  <si>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</si>
  <si>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</si>
  <si>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</si>
  <si>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</si>
  <si>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</si>
  <si>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</si>
  <si>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</si>
  <si>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</si>
  <si>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</si>
  <si>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</si>
  <si>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</si>
  <si>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</si>
  <si>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</si>
  <si>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</si>
  <si>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</si>
  <si>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</si>
  <si>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</si>
  <si>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</si>
  <si>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</si>
  <si>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</si>
  <si>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</si>
  <si>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</si>
  <si>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</si>
  <si>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</si>
  <si>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</si>
  <si>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</si>
  <si>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</si>
  <si>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</si>
  <si>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</si>
  <si>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</si>
  <si>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</si>
  <si>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</si>
  <si>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</si>
  <si>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</si>
  <si>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</si>
  <si>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</si>
  <si>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</si>
  <si>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</si>
  <si>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</si>
  <si>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</si>
  <si>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</si>
  <si>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</si>
  <si>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</si>
  <si>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</si>
  <si>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</si>
  <si>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</si>
  <si>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</si>
  <si>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</si>
  <si>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</si>
  <si>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</si>
  <si>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</si>
  <si>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</si>
  <si>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</si>
  <si>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</si>
  <si>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</si>
  <si>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</si>
  <si>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</si>
  <si>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</si>
  <si>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</si>
  <si>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</si>
  <si>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</si>
  <si>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</si>
  <si>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</si>
  <si>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</si>
  <si>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</si>
  <si>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</si>
  <si>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</si>
  <si>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</si>
  <si>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</si>
  <si>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</si>
  <si>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</si>
  <si>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</si>
  <si>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</si>
  <si>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</si>
  <si>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</si>
  <si>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</si>
  <si>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</si>
  <si>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</si>
  <si>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</si>
  <si>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</si>
  <si>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</si>
  <si>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</si>
  <si>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</si>
  <si>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</si>
  <si>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</si>
  <si>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</si>
  <si>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</si>
  <si>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</si>
  <si>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</si>
  <si>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</si>
  <si>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</si>
  <si>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</si>
  <si>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</si>
  <si>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</si>
  <si>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</si>
  <si>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</si>
  <si>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</si>
  <si>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</si>
  <si>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</si>
  <si>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</si>
  <si>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</si>
  <si>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</si>
  <si>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</si>
  <si>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</si>
  <si>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</si>
  <si>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</si>
  <si>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</si>
  <si>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</si>
  <si>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</si>
  <si>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</si>
  <si>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</si>
  <si>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</si>
  <si>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</si>
  <si>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</si>
  <si>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</si>
  <si>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</si>
  <si>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</si>
  <si>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</si>
  <si>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</si>
  <si>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</si>
  <si>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</si>
  <si>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</si>
  <si>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</si>
  <si>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</si>
  <si>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</si>
  <si>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</si>
  <si>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</si>
  <si>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</si>
  <si>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</si>
  <si>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</si>
  <si>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</si>
  <si>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</si>
  <si>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</si>
  <si>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</si>
  <si>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</si>
  <si>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</si>
  <si>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</si>
  <si>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</si>
  <si>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</si>
  <si>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</si>
  <si>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</si>
  <si>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</si>
  <si>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</si>
  <si>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</si>
  <si>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</si>
  <si>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</si>
  <si>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</si>
  <si>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</si>
  <si>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</si>
  <si>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</si>
  <si>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</si>
  <si>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</si>
  <si>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</si>
  <si>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</si>
  <si>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</si>
  <si>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</si>
  <si>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</si>
  <si>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</si>
  <si>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</si>
  <si>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</si>
  <si>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</si>
  <si>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</si>
  <si>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</si>
  <si>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</si>
  <si>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</si>
  <si>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</si>
  <si>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</si>
  <si>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</si>
  <si>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</si>
  <si>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</si>
  <si>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</si>
  <si>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</si>
  <si>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</si>
  <si>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</si>
  <si>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</si>
  <si>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</si>
  <si>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</si>
  <si>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</si>
  <si>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</si>
  <si>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</si>
  <si>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</si>
  <si>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</si>
  <si>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</si>
  <si>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</si>
  <si>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</si>
  <si>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</si>
  <si>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</si>
  <si>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</si>
  <si>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</si>
  <si>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</si>
  <si>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</si>
  <si>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</si>
  <si>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</si>
  <si>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</si>
  <si>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</si>
  <si>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</si>
  <si>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</si>
  <si>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</si>
  <si>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</si>
  <si>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</si>
  <si>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</si>
  <si>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</si>
  <si>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</si>
  <si>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</si>
  <si>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</si>
  <si>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</si>
  <si>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</si>
  <si>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</si>
  <si>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</si>
  <si>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</si>
  <si>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</si>
  <si>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</si>
  <si>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</si>
  <si>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</si>
  <si>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</si>
  <si>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</si>
  <si>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</si>
  <si>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</si>
  <si>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</si>
  <si>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</si>
  <si>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</si>
  <si>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</si>
  <si>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</si>
  <si>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</si>
  <si>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</si>
  <si>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</si>
  <si>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</si>
  <si>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</si>
  <si>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</si>
  <si>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</si>
  <si>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</si>
  <si>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</si>
  <si>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</si>
  <si>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</si>
  <si>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</si>
  <si>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</si>
  <si>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</si>
  <si>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aruskovic@en.hr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</si>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</sst>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n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55" sqref="I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43101</v>
      </c>
      <c r="F2" s="12"/>
      <c r="G2" s="13" t="s">
        <v>250</v>
      </c>
      <c r="H2" s="120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/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/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98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329</v>
      </c>
      <c r="E24" s="151"/>
      <c r="F24" s="151"/>
      <c r="G24" s="152"/>
      <c r="H24" s="51" t="s">
        <v>261</v>
      </c>
      <c r="I24" s="122">
        <v>16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 t="s">
        <v>332</v>
      </c>
      <c r="D44" s="132"/>
      <c r="E44" s="26"/>
      <c r="F44" s="143" t="s">
        <v>333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n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2">
      <selection activeCell="J118" sqref="J1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182208177</v>
      </c>
      <c r="K8" s="53">
        <f>K9+K16+K26+K35+K39</f>
        <v>180953587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75572</v>
      </c>
      <c r="K9" s="53">
        <f>SUM(K10:K15)</f>
        <v>121655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25992</v>
      </c>
      <c r="K11" s="7">
        <v>22495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49580</v>
      </c>
      <c r="K13" s="7">
        <v>99160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148006933</v>
      </c>
      <c r="K16" s="53">
        <f>SUM(K17:K25)</f>
        <v>146706260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2858794</v>
      </c>
      <c r="K17" s="7">
        <v>2858794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16600132</v>
      </c>
      <c r="K18" s="7">
        <v>16324461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16223346</v>
      </c>
      <c r="K20" s="7">
        <v>15961366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51677</v>
      </c>
      <c r="K22" s="7">
        <v>51677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15364051</v>
      </c>
      <c r="K23" s="7">
        <v>15388051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120386</v>
      </c>
      <c r="K24" s="7">
        <v>120386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96788547</v>
      </c>
      <c r="K25" s="7">
        <v>96001525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31090000</v>
      </c>
      <c r="K33" s="7">
        <v>31090000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3035672</v>
      </c>
      <c r="K39" s="7">
        <v>3035672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83808945</v>
      </c>
      <c r="K40" s="53">
        <f>K41+K49+K56+K64</f>
        <v>81698815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583866</v>
      </c>
      <c r="K41" s="53">
        <f>SUM(K42:K48)</f>
        <v>583866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583866</v>
      </c>
      <c r="K42" s="7">
        <v>583866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674644</v>
      </c>
      <c r="K49" s="53">
        <f>SUM(K50:K55)</f>
        <v>839604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650111</v>
      </c>
      <c r="K51" s="7">
        <v>804787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>
        <v>10022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24533</v>
      </c>
      <c r="K55" s="7">
        <v>24795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75136480</v>
      </c>
      <c r="K56" s="53">
        <f>SUM(K57:K63)</f>
        <v>74320260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75136480</v>
      </c>
      <c r="K62" s="7">
        <v>74320260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7413955</v>
      </c>
      <c r="K64" s="7">
        <v>5955085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125145</v>
      </c>
      <c r="K65" s="7">
        <v>106456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266142267</v>
      </c>
      <c r="K66" s="53">
        <f>K7+K8+K40+K65</f>
        <v>262758858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244581108</v>
      </c>
      <c r="K69" s="54">
        <f>K70+K71+K72+K78+K79+K82+K85</f>
        <v>242969486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128077553</v>
      </c>
      <c r="K70" s="7">
        <v>128077553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61353457</v>
      </c>
      <c r="K71" s="7">
        <v>61353457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2289896</v>
      </c>
      <c r="K72" s="53">
        <f>K73+K74-K75+K76+K77</f>
        <v>2289896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2289896</v>
      </c>
      <c r="K73" s="7">
        <v>2289896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20864019</v>
      </c>
      <c r="K79" s="53">
        <f>K80-K81</f>
        <v>52860202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20864019</v>
      </c>
      <c r="K80" s="7">
        <v>52860202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31996183</v>
      </c>
      <c r="K82" s="53">
        <f>K83-K84</f>
        <v>-1611622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31996183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1611622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546888</v>
      </c>
      <c r="K86" s="53">
        <f>SUM(K87:K89)</f>
        <v>546888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546888</v>
      </c>
      <c r="K89" s="7">
        <v>546888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461352</v>
      </c>
      <c r="K90" s="53">
        <f>SUM(K91:K99)</f>
        <v>461352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461352</v>
      </c>
      <c r="K92" s="7">
        <v>461352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3529617</v>
      </c>
      <c r="K100" s="53">
        <f>SUM(K101:K112)</f>
        <v>1722407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14900</v>
      </c>
      <c r="K102" s="7">
        <v>14900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51840</v>
      </c>
      <c r="K104" s="7">
        <v>47248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709817</v>
      </c>
      <c r="K105" s="7">
        <v>490241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179756</v>
      </c>
      <c r="K108" s="7">
        <v>210146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2285713</v>
      </c>
      <c r="K109" s="7">
        <v>678407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287591</v>
      </c>
      <c r="K112" s="7">
        <v>281465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17023302</v>
      </c>
      <c r="K113" s="7">
        <v>17058725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266142267</v>
      </c>
      <c r="K114" s="53">
        <f>K69+K86+K90+K100+K113</f>
        <v>262758858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3369233</v>
      </c>
      <c r="K7" s="54">
        <f>SUM(K8:K9)</f>
        <v>3369233</v>
      </c>
      <c r="L7" s="54">
        <f>SUM(L8:L9)</f>
        <v>2356402</v>
      </c>
      <c r="M7" s="54">
        <f>SUM(M8:M9)</f>
        <v>2356402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3352555</v>
      </c>
      <c r="K8" s="7">
        <v>3352555</v>
      </c>
      <c r="L8" s="7">
        <v>2331719</v>
      </c>
      <c r="M8" s="7">
        <v>2331719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16678</v>
      </c>
      <c r="K9" s="7">
        <v>16678</v>
      </c>
      <c r="L9" s="7">
        <v>24683</v>
      </c>
      <c r="M9" s="7">
        <v>24683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3062132</v>
      </c>
      <c r="K10" s="53">
        <f>K11+K12+K16+K20+K21+K22+K25+K26</f>
        <v>3062132</v>
      </c>
      <c r="L10" s="53">
        <f>L11+L12+L16+L20+L21+L22+L25+L26</f>
        <v>3151908</v>
      </c>
      <c r="M10" s="53">
        <f>M11+M12+M16+M20+M21+M22+M25+M26</f>
        <v>3151908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454677</v>
      </c>
      <c r="K12" s="53">
        <f>SUM(K13:K15)</f>
        <v>454677</v>
      </c>
      <c r="L12" s="53">
        <f>SUM(L13:L15)</f>
        <v>525950</v>
      </c>
      <c r="M12" s="53">
        <f>SUM(M13:M15)</f>
        <v>525950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53343</v>
      </c>
      <c r="K13" s="7">
        <v>53343</v>
      </c>
      <c r="L13" s="7">
        <v>85930</v>
      </c>
      <c r="M13" s="7">
        <v>85930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401334</v>
      </c>
      <c r="K15" s="7">
        <v>401334</v>
      </c>
      <c r="L15" s="7">
        <v>440020</v>
      </c>
      <c r="M15" s="7">
        <v>440020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763223</v>
      </c>
      <c r="K16" s="53">
        <f>SUM(K17:K19)</f>
        <v>763223</v>
      </c>
      <c r="L16" s="53">
        <f>SUM(L17:L19)</f>
        <v>866641</v>
      </c>
      <c r="M16" s="53">
        <f>SUM(M17:M19)</f>
        <v>866641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402893</v>
      </c>
      <c r="K17" s="7">
        <v>402893</v>
      </c>
      <c r="L17" s="7">
        <v>452664</v>
      </c>
      <c r="M17" s="7">
        <v>452664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248321</v>
      </c>
      <c r="K18" s="7">
        <v>248321</v>
      </c>
      <c r="L18" s="7">
        <v>286791</v>
      </c>
      <c r="M18" s="7">
        <v>286791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112009</v>
      </c>
      <c r="K19" s="7">
        <v>112009</v>
      </c>
      <c r="L19" s="7">
        <v>127186</v>
      </c>
      <c r="M19" s="7">
        <v>127186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1362090</v>
      </c>
      <c r="K20" s="7">
        <v>1362090</v>
      </c>
      <c r="L20" s="7">
        <v>1372252</v>
      </c>
      <c r="M20" s="7">
        <v>1372252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482142</v>
      </c>
      <c r="K21" s="7">
        <v>482142</v>
      </c>
      <c r="L21" s="7">
        <v>387065</v>
      </c>
      <c r="M21" s="7">
        <v>387065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148080</v>
      </c>
      <c r="K27" s="53">
        <f>SUM(K28:K32)</f>
        <v>148080</v>
      </c>
      <c r="L27" s="53">
        <f>SUM(L28:L32)</f>
        <v>287108</v>
      </c>
      <c r="M27" s="53">
        <f>SUM(M28:M32)</f>
        <v>287108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148080</v>
      </c>
      <c r="K29" s="7">
        <v>148080</v>
      </c>
      <c r="L29" s="7">
        <v>287108</v>
      </c>
      <c r="M29" s="7">
        <v>287108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937832</v>
      </c>
      <c r="K33" s="53">
        <f>SUM(K34:K37)</f>
        <v>937832</v>
      </c>
      <c r="L33" s="53">
        <f>SUM(L34:L37)</f>
        <v>1103224</v>
      </c>
      <c r="M33" s="53">
        <f>SUM(M34:M37)</f>
        <v>1103224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937832</v>
      </c>
      <c r="K35" s="7">
        <v>937832</v>
      </c>
      <c r="L35" s="7">
        <v>1103224</v>
      </c>
      <c r="M35" s="7">
        <v>1103224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3517313</v>
      </c>
      <c r="K42" s="53">
        <f>K7+K27+K38+K40</f>
        <v>3517313</v>
      </c>
      <c r="L42" s="53">
        <f>L7+L27+L38+L40</f>
        <v>2643510</v>
      </c>
      <c r="M42" s="53">
        <f>M7+M27+M38+M40</f>
        <v>2643510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3999964</v>
      </c>
      <c r="K43" s="53">
        <f>K10+K33+K39+K41</f>
        <v>3999964</v>
      </c>
      <c r="L43" s="53">
        <f>L10+L33+L39+L41</f>
        <v>4255132</v>
      </c>
      <c r="M43" s="53">
        <f>M10+M33+M39+M41</f>
        <v>4255132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-482651</v>
      </c>
      <c r="K44" s="53">
        <f>K42-K43</f>
        <v>-482651</v>
      </c>
      <c r="L44" s="53">
        <f>L42-L43</f>
        <v>-1611622</v>
      </c>
      <c r="M44" s="53">
        <f>M42-M43</f>
        <v>-1611622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482651</v>
      </c>
      <c r="K46" s="53">
        <f>IF(K43&gt;K42,K43-K42,0)</f>
        <v>482651</v>
      </c>
      <c r="L46" s="53">
        <f>IF(L43&gt;L42,L43-L42,0)</f>
        <v>1611622</v>
      </c>
      <c r="M46" s="53">
        <f>IF(M43&gt;M42,M43-M42,0)</f>
        <v>1611622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-482651</v>
      </c>
      <c r="K48" s="53">
        <f>K44-K47</f>
        <v>-482651</v>
      </c>
      <c r="L48" s="53">
        <f>L44-L47</f>
        <v>-1611622</v>
      </c>
      <c r="M48" s="53">
        <f>M44-M47</f>
        <v>-1611622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482651</v>
      </c>
      <c r="K50" s="61">
        <f>IF(K48&lt;0,-K48,0)</f>
        <v>482651</v>
      </c>
      <c r="L50" s="61">
        <f>IF(L48&lt;0,-L48,0)</f>
        <v>1611622</v>
      </c>
      <c r="M50" s="61">
        <f>IF(M48&lt;0,-M48,0)</f>
        <v>1611622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-482651</v>
      </c>
      <c r="K56" s="6">
        <v>-482651</v>
      </c>
      <c r="L56" s="6">
        <v>-1611622</v>
      </c>
      <c r="M56" s="6">
        <v>-1611622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-482651</v>
      </c>
      <c r="K67" s="61">
        <f>K56+K66</f>
        <v>-482651</v>
      </c>
      <c r="L67" s="61">
        <f>L56+L66</f>
        <v>-1611622</v>
      </c>
      <c r="M67" s="61">
        <f>M56+M66</f>
        <v>-1611622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50" sqref="A50:H5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-482651</v>
      </c>
      <c r="K7" s="7">
        <v>-1611622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1362090</v>
      </c>
      <c r="K8" s="7">
        <v>1372252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879439</v>
      </c>
      <c r="K13" s="53">
        <f>SUM(K7:K12)</f>
        <v>-239370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420946</v>
      </c>
      <c r="K14" s="7">
        <v>196194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206112</v>
      </c>
      <c r="K15" s="7">
        <v>164960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627058</v>
      </c>
      <c r="K18" s="53">
        <f>SUM(K14:K17)</f>
        <v>361154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252381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600524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29869</v>
      </c>
      <c r="K24" s="7">
        <v>6845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29869</v>
      </c>
      <c r="K27" s="53">
        <f>SUM(K22:K26)</f>
        <v>6845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492288</v>
      </c>
      <c r="K28" s="7">
        <v>48971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485095</v>
      </c>
      <c r="K30" s="7">
        <v>816220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977383</v>
      </c>
      <c r="K31" s="53">
        <f>SUM(K28:K30)</f>
        <v>865191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947514</v>
      </c>
      <c r="K33" s="53">
        <f>IF(K31&gt;K27,K31-K27,0)</f>
        <v>858346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695133</v>
      </c>
      <c r="K48" s="53">
        <f>IF(K20-K19+K33-K32+K46-K45&gt;0,K20-K19+K33-K32+K46-K45,0)</f>
        <v>1458870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5406112</v>
      </c>
      <c r="K49" s="7">
        <v>7413955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695133</v>
      </c>
      <c r="K51" s="7">
        <v>1458870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4710979</v>
      </c>
      <c r="K52" s="61">
        <f>K49+K50-K51</f>
        <v>5955085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8" sqref="A18:H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43101</v>
      </c>
      <c r="F2" s="43" t="s">
        <v>250</v>
      </c>
      <c r="G2" s="269">
        <v>43190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128077553</v>
      </c>
      <c r="K5" s="45">
        <v>128077553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61353457</v>
      </c>
      <c r="K6" s="46">
        <v>61353457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2289896</v>
      </c>
      <c r="K7" s="46">
        <v>2289896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20864019</v>
      </c>
      <c r="K8" s="46">
        <v>52860202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31996183</v>
      </c>
      <c r="K9" s="46">
        <v>-1611622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244581108</v>
      </c>
      <c r="K14" s="79">
        <f>SUM(K5:K13)</f>
        <v>242969486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perina</cp:lastModifiedBy>
  <cp:lastPrinted>2018-04-25T15:04:42Z</cp:lastPrinted>
  <dcterms:created xsi:type="dcterms:W3CDTF">2008-10-17T11:51:54Z</dcterms:created>
  <dcterms:modified xsi:type="dcterms:W3CDTF">2018-04-25T15:19:01Z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