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<sst xmlns="http://schemas.openxmlformats.org/spreadsheetml/2006/main" count="398" uniqueCount="345">
  <si>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</si>
  <si>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</si>
  <si>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</si>
  <si>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</si>
  <si>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</si>
  <si>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</si>
  <si>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</si>
  <si>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</si>
  <si>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</si>
  <si>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</si>
  <si>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</si>
  <si>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</si>
  <si>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</si>
  <si>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</si>
  <si>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</si>
  <si>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</si>
  <si>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</si>
  <si>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</si>
  <si>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</si>
  <si>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</si>
  <si>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</si>
  <si>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</si>
  <si>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</si>
  <si>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</si>
  <si>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</si>
  <si>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</si>
  <si>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</si>
  <si>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</si>
  <si>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</si>
  <si>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</si>
  <si>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</si>
  <si>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</si>
  <si>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</si>
  <si>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</si>
  <si>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</si>
  <si>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</si>
  <si>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</si>
  <si>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</si>
  <si>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</si>
  <si>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</si>
  <si>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</si>
  <si>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</si>
  <si>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</si>
  <si>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</si>
  <si>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</si>
  <si>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</si>
  <si>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</si>
  <si>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</si>
  <si>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</si>
  <si>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</si>
  <si>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</si>
  <si>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</si>
  <si>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</si>
  <si>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</si>
  <si>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</si>
  <si>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</si>
  <si>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</si>
  <si>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</si>
  <si>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</si>
  <si>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</si>
  <si>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</si>
  <si>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</si>
  <si>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</si>
  <si>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</si>
  <si>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</si>
  <si>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</si>
  <si>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</si>
  <si>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</si>
  <si>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</si>
  <si>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</si>
  <si>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</si>
  <si>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</si>
  <si>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</si>
  <si>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</si>
  <si>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</si>
  <si>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</si>
  <si>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</si>
  <si>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</si>
  <si>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</si>
  <si>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</si>
  <si>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</si>
  <si>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</si>
  <si>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</si>
  <si>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</si>
  <si>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</si>
  <si>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</si>
  <si>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</si>
  <si>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</si>
  <si>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</si>
  <si>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</si>
  <si>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</si>
  <si>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</si>
  <si>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</si>
  <si>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</si>
  <si>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</si>
  <si>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</si>
  <si>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</si>
  <si>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</si>
  <si>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</si>
  <si>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</si>
  <si>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</si>
  <si>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</si>
  <si>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</si>
  <si>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</si>
  <si>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</si>
  <si>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</si>
  <si>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</si>
  <si>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</si>
  <si>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</si>
  <si>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</si>
  <si>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</si>
  <si>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</si>
  <si>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</si>
  <si>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</si>
  <si>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</si>
  <si>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</si>
  <si>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</si>
  <si>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</si>
  <si>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</si>
  <si>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</si>
  <si>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</si>
  <si>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</si>
  <si>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</si>
  <si>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</si>
  <si>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</si>
  <si>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</si>
  <si>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</si>
  <si>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</si>
  <si>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</si>
  <si>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</si>
  <si>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</si>
  <si>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</si>
  <si>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</si>
  <si>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</si>
  <si>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</si>
  <si>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</si>
  <si>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</si>
  <si>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</si>
  <si>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</si>
  <si>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</si>
  <si>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</si>
  <si>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</si>
  <si>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</si>
  <si>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</si>
  <si>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</si>
  <si>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</si>
  <si>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</si>
  <si>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</si>
  <si>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</si>
  <si>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</si>
  <si>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</si>
  <si>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</si>
  <si>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</si>
  <si>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</si>
  <si>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</si>
  <si>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</si>
  <si>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</si>
  <si>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</si>
  <si>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</si>
  <si>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</si>
  <si>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</si>
  <si>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</si>
  <si>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</si>
  <si>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</si>
  <si>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</si>
  <si>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</si>
  <si>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</si>
  <si>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</si>
  <si>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</si>
  <si>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</si>
  <si>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</si>
  <si>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</si>
  <si>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</si>
  <si>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</si>
  <si>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</si>
  <si>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</si>
  <si>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</si>
  <si>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</si>
  <si>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</si>
  <si>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</si>
  <si>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</si>
  <si>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</si>
  <si>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</si>
  <si>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</si>
  <si>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</si>
  <si>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</si>
  <si>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</si>
  <si>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</si>
  <si>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</si>
  <si>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</si>
  <si>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</si>
  <si>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</si>
  <si>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</si>
  <si>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</si>
  <si>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</si>
  <si>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</si>
  <si>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</si>
  <si>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</si>
  <si>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</si>
  <si>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</si>
  <si>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</si>
  <si>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</si>
  <si>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</si>
  <si>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</si>
  <si>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</si>
  <si>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</si>
  <si>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</si>
  <si>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</si>
  <si>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</si>
  <si>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</si>
  <si>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</si>
  <si>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</si>
  <si>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</si>
  <si>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</si>
  <si>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</si>
  <si>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</si>
  <si>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</si>
  <si>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</si>
  <si>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</si>
  <si>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</si>
  <si>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</si>
  <si>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</si>
  <si>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</si>
  <si>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</si>
  <si>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</si>
  <si>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</si>
  <si>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</si>
  <si>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</si>
  <si>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</si>
  <si>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</si>
  <si>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</si>
  <si>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</si>
  <si>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</si>
  <si>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</si>
  <si>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</si>
  <si>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</si>
  <si>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</si>
  <si>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</si>
  <si>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</si>
  <si>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</si>
  <si>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</si>
  <si>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</si>
  <si>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</si>
  <si>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</si>
  <si>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</si>
  <si>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</si>
  <si>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</si>
  <si>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</si>
  <si>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</si>
  <si>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</si>
  <si>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</si>
  <si>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</si>
  <si>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</si>
  <si>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</si>
  <si>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</si>
  <si>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</si>
  <si>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</si>
  <si>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</si>
  <si>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</si>
  <si>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</si>
  <si>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</si>
  <si>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</si>
  <si>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</si>
  <si>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</si>
  <si>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</si>
  <si>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</si>
  <si>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</si>
  <si>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</si>
  <si>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</si>
  <si>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</si>
  <si>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</si>
  <si>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</si>
  <si>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</si>
  <si>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</si>
  <si>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</si>
  <si>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</si>
  <si>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</si>
  <si>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</si>
  <si>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</si>
  <si>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</si>
  <si>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</si>
  <si>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</si>
  <si>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</si>
  <si>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</si>
  <si>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</si>
  <si>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</si>
  <si>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</si>
  <si>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</si>
  <si>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</si>
  <si>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</si>
  <si>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</si>
  <si>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</si>
  <si>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</si>
  <si>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</si>
  <si>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</si>
  <si>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</si>
  <si>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</si>
  <si>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</si>
  <si>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</si>
  <si>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</si>
  <si>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</si>
  <si>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</si>
  <si>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</si>
  <si>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</si>
  <si>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</si>
  <si>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</si>
  <si>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</si>
  <si>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</si>
  <si>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</si>
  <si>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</si>
  <si>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</si>
  <si>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</si>
  <si>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</si>
  <si>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</si>
  <si>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</si>
  <si>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</si>
  <si>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</si>
  <si>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</si>
  <si>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</si>
  <si>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</si>
  <si>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</si>
  <si>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</si>
  <si>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</si>
  <si>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</si>
  <si>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</si>
  <si>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</si>
  <si>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</si>
  <si>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</si>
  <si>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</si>
  <si>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</si>
  <si>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6820</t>
  </si>
  <si>
    <t>01669320</t>
  </si>
  <si>
    <t>PERINA d.o.o.</t>
  </si>
  <si>
    <t>Rusković Anto, Kristić Maja</t>
  </si>
  <si>
    <t>020440515</t>
  </si>
  <si>
    <t>020440533</t>
  </si>
  <si>
    <t>Obveznik: EXCELSA NEKRETNINE d.d.</t>
  </si>
  <si>
    <t>DA</t>
  </si>
  <si>
    <t>ATLAS HOTEL ODISEJ d.o.o.</t>
  </si>
  <si>
    <t>GOVEĐARI</t>
  </si>
  <si>
    <t>01474901</t>
  </si>
  <si>
    <t>Rusković Anto</t>
  </si>
  <si>
    <t>anto.ruskovic@gva.hr</t>
  </si>
  <si>
    <t>stanje na dan 31.03.2012.</t>
  </si>
  <si>
    <t>u razdoblju 01.01.2012. do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</si>
</sst>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.ruskovic@gv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G55" sqref="G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1" t="s">
        <v>248</v>
      </c>
      <c r="B1" s="132"/>
      <c r="C1" s="13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251</v>
      </c>
      <c r="B6" s="145"/>
      <c r="C6" s="153" t="s">
        <v>323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1" t="s">
        <v>252</v>
      </c>
      <c r="B8" s="192"/>
      <c r="C8" s="153" t="s">
        <v>324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9" t="s">
        <v>253</v>
      </c>
      <c r="B10" s="183"/>
      <c r="C10" s="153" t="s">
        <v>325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4" t="s">
        <v>254</v>
      </c>
      <c r="B12" s="145"/>
      <c r="C12" s="150" t="s">
        <v>326</v>
      </c>
      <c r="D12" s="180"/>
      <c r="E12" s="180"/>
      <c r="F12" s="180"/>
      <c r="G12" s="180"/>
      <c r="H12" s="180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4" t="s">
        <v>255</v>
      </c>
      <c r="B14" s="145"/>
      <c r="C14" s="181">
        <v>20000</v>
      </c>
      <c r="D14" s="182"/>
      <c r="E14" s="16"/>
      <c r="F14" s="150" t="s">
        <v>327</v>
      </c>
      <c r="G14" s="180"/>
      <c r="H14" s="180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4" t="s">
        <v>256</v>
      </c>
      <c r="B16" s="145"/>
      <c r="C16" s="150" t="s">
        <v>328</v>
      </c>
      <c r="D16" s="180"/>
      <c r="E16" s="180"/>
      <c r="F16" s="180"/>
      <c r="G16" s="180"/>
      <c r="H16" s="180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4" t="s">
        <v>257</v>
      </c>
      <c r="B18" s="145"/>
      <c r="C18" s="176"/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4" t="s">
        <v>258</v>
      </c>
      <c r="B20" s="145"/>
      <c r="C20" s="176"/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4" t="s">
        <v>259</v>
      </c>
      <c r="B22" s="145"/>
      <c r="C22" s="121">
        <v>98</v>
      </c>
      <c r="D22" s="150" t="s">
        <v>327</v>
      </c>
      <c r="E22" s="173"/>
      <c r="F22" s="174"/>
      <c r="G22" s="144"/>
      <c r="H22" s="17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4" t="s">
        <v>260</v>
      </c>
      <c r="B24" s="145"/>
      <c r="C24" s="121">
        <v>19</v>
      </c>
      <c r="D24" s="150" t="s">
        <v>329</v>
      </c>
      <c r="E24" s="173"/>
      <c r="F24" s="173"/>
      <c r="G24" s="174"/>
      <c r="H24" s="51" t="s">
        <v>261</v>
      </c>
      <c r="I24" s="122">
        <v>13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4" t="s">
        <v>262</v>
      </c>
      <c r="B26" s="145"/>
      <c r="C26" s="123" t="s">
        <v>337</v>
      </c>
      <c r="D26" s="25"/>
      <c r="E26" s="33"/>
      <c r="F26" s="24"/>
      <c r="G26" s="175" t="s">
        <v>263</v>
      </c>
      <c r="H26" s="145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0" t="s">
        <v>338</v>
      </c>
      <c r="B30" s="171"/>
      <c r="C30" s="171"/>
      <c r="D30" s="172"/>
      <c r="E30" s="170" t="s">
        <v>339</v>
      </c>
      <c r="F30" s="171"/>
      <c r="G30" s="172"/>
      <c r="H30" s="153" t="s">
        <v>340</v>
      </c>
      <c r="I30" s="154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5"/>
      <c r="C32" s="155"/>
      <c r="D32" s="156"/>
      <c r="E32" s="160"/>
      <c r="F32" s="155"/>
      <c r="G32" s="155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5"/>
      <c r="C34" s="155"/>
      <c r="D34" s="156"/>
      <c r="E34" s="160"/>
      <c r="F34" s="155"/>
      <c r="G34" s="155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5"/>
      <c r="C36" s="155"/>
      <c r="D36" s="156"/>
      <c r="E36" s="160"/>
      <c r="F36" s="155"/>
      <c r="G36" s="155"/>
      <c r="H36" s="153"/>
      <c r="I36" s="154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0"/>
      <c r="B38" s="155"/>
      <c r="C38" s="155"/>
      <c r="D38" s="156"/>
      <c r="E38" s="160"/>
      <c r="F38" s="155"/>
      <c r="G38" s="155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5"/>
      <c r="C40" s="155"/>
      <c r="D40" s="156"/>
      <c r="E40" s="160"/>
      <c r="F40" s="155"/>
      <c r="G40" s="155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9" t="s">
        <v>267</v>
      </c>
      <c r="B44" s="140"/>
      <c r="C44" s="153" t="s">
        <v>331</v>
      </c>
      <c r="D44" s="154"/>
      <c r="E44" s="26"/>
      <c r="F44" s="150" t="s">
        <v>332</v>
      </c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9" t="s">
        <v>268</v>
      </c>
      <c r="B46" s="140"/>
      <c r="C46" s="150" t="s">
        <v>333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9" t="s">
        <v>270</v>
      </c>
      <c r="B48" s="140"/>
      <c r="C48" s="146" t="s">
        <v>334</v>
      </c>
      <c r="D48" s="142"/>
      <c r="E48" s="143"/>
      <c r="F48" s="16"/>
      <c r="G48" s="51" t="s">
        <v>271</v>
      </c>
      <c r="H48" s="146" t="s">
        <v>335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9" t="s">
        <v>257</v>
      </c>
      <c r="B50" s="140"/>
      <c r="C50" s="141" t="s">
        <v>342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4" t="s">
        <v>272</v>
      </c>
      <c r="B52" s="145"/>
      <c r="C52" s="146" t="s">
        <v>341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8"/>
      <c r="B53" s="20"/>
      <c r="C53" s="133" t="s">
        <v>273</v>
      </c>
      <c r="D53" s="133"/>
      <c r="E53" s="133"/>
      <c r="F53" s="133"/>
      <c r="G53" s="133"/>
      <c r="H53" s="13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8" t="s">
        <v>274</v>
      </c>
      <c r="C55" s="149"/>
      <c r="D55" s="149"/>
      <c r="E55" s="14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28" t="s">
        <v>306</v>
      </c>
      <c r="C56" s="129"/>
      <c r="D56" s="129"/>
      <c r="E56" s="129"/>
      <c r="F56" s="129"/>
      <c r="G56" s="129"/>
      <c r="H56" s="129"/>
      <c r="I56" s="130"/>
      <c r="J56" s="10"/>
      <c r="K56" s="10"/>
      <c r="L56" s="10"/>
    </row>
    <row r="57" spans="1:12" ht="12.75">
      <c r="A57" s="108"/>
      <c r="B57" s="128" t="s">
        <v>307</v>
      </c>
      <c r="C57" s="129"/>
      <c r="D57" s="129"/>
      <c r="E57" s="129"/>
      <c r="F57" s="129"/>
      <c r="G57" s="129"/>
      <c r="H57" s="129"/>
      <c r="I57" s="110"/>
      <c r="J57" s="10"/>
      <c r="K57" s="10"/>
      <c r="L57" s="10"/>
    </row>
    <row r="58" spans="1:12" ht="12.75">
      <c r="A58" s="108"/>
      <c r="B58" s="128" t="s">
        <v>308</v>
      </c>
      <c r="C58" s="129"/>
      <c r="D58" s="129"/>
      <c r="E58" s="129"/>
      <c r="F58" s="129"/>
      <c r="G58" s="129"/>
      <c r="H58" s="129"/>
      <c r="I58" s="130"/>
      <c r="J58" s="10"/>
      <c r="K58" s="10"/>
      <c r="L58" s="10"/>
    </row>
    <row r="59" spans="1:12" ht="12.75">
      <c r="A59" s="108"/>
      <c r="B59" s="128" t="s">
        <v>309</v>
      </c>
      <c r="C59" s="129"/>
      <c r="D59" s="129"/>
      <c r="E59" s="129"/>
      <c r="F59" s="129"/>
      <c r="G59" s="129"/>
      <c r="H59" s="129"/>
      <c r="I59" s="13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4" t="s">
        <v>277</v>
      </c>
      <c r="H62" s="135"/>
      <c r="I62" s="136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7"/>
      <c r="H63" s="13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H48:I48"/>
    <mergeCell ref="A44:B44"/>
    <mergeCell ref="C44:D44"/>
    <mergeCell ref="F44:I44"/>
    <mergeCell ref="C45:D45"/>
    <mergeCell ref="F45:G45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nto.ruskovic@gv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51">
      <selection activeCell="K113" sqref="K113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336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59</v>
      </c>
      <c r="B4" s="199"/>
      <c r="C4" s="199"/>
      <c r="D4" s="199"/>
      <c r="E4" s="199"/>
      <c r="F4" s="199"/>
      <c r="G4" s="199"/>
      <c r="H4" s="200"/>
      <c r="I4" s="58" t="s">
        <v>278</v>
      </c>
      <c r="J4" s="59" t="s">
        <v>319</v>
      </c>
      <c r="K4" s="60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196456702</v>
      </c>
      <c r="K8" s="53">
        <f>K9+K16+K26+K35+K39</f>
        <v>195931527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29241</v>
      </c>
      <c r="K9" s="53">
        <f>SUM(K10:K15)</f>
        <v>210769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23198</v>
      </c>
      <c r="K10" s="7">
        <v>205341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6043</v>
      </c>
      <c r="K11" s="7">
        <v>5428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196262187</v>
      </c>
      <c r="K16" s="53">
        <f>SUM(K17:K25)</f>
        <v>195555484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2798044</v>
      </c>
      <c r="K17" s="7">
        <v>2798044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21250787</v>
      </c>
      <c r="K18" s="7">
        <v>21152281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/>
      <c r="K19" s="7"/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20351536</v>
      </c>
      <c r="K20" s="7">
        <v>20349270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845931</v>
      </c>
      <c r="K23" s="7">
        <v>845931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124981</v>
      </c>
      <c r="K24" s="7">
        <v>124981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150890908</v>
      </c>
      <c r="K25" s="7">
        <v>150284977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v>165274</v>
      </c>
      <c r="K26" s="53">
        <f>SUM(K27:K34)</f>
        <v>165274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136000</v>
      </c>
      <c r="K29" s="7">
        <v>136000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29274</v>
      </c>
      <c r="K33" s="7">
        <v>29274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12549255</v>
      </c>
      <c r="K40" s="53">
        <f>K41+K49+K56+K64</f>
        <v>11446621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225305</v>
      </c>
      <c r="K41" s="53">
        <f>SUM(K42:K48)</f>
        <v>178011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225305</v>
      </c>
      <c r="K42" s="7">
        <v>178011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2055501</v>
      </c>
      <c r="K49" s="53">
        <f>SUM(K50:K55)</f>
        <v>2230077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1551471</v>
      </c>
      <c r="K51" s="7">
        <v>1357903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/>
      <c r="K53" s="7"/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242167</v>
      </c>
      <c r="K54" s="7">
        <v>394004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261863</v>
      </c>
      <c r="K55" s="7">
        <v>478170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4217035</v>
      </c>
      <c r="K56" s="53">
        <f>SUM(K57:K63)</f>
        <v>4278943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4217035</v>
      </c>
      <c r="K62" s="7">
        <v>4278943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6051414</v>
      </c>
      <c r="K64" s="7">
        <v>4759590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62199</v>
      </c>
      <c r="K65" s="7">
        <v>793509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209068156</v>
      </c>
      <c r="K66" s="53">
        <f>K7+K8+K40+K65</f>
        <v>208171657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f>J70+J71+J72+J78+J79+J82+J85</f>
        <v>166000711</v>
      </c>
      <c r="K69" s="54">
        <f>K70+K71+K72+K78+K79+K82+K85</f>
        <v>164863499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94521087</v>
      </c>
      <c r="K70" s="7">
        <v>94521087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61353457</v>
      </c>
      <c r="K71" s="7">
        <v>61353457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170932</v>
      </c>
      <c r="K72" s="53">
        <f>K73+K74-K75+K76+K77</f>
        <v>170932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170932</v>
      </c>
      <c r="K73" s="7">
        <v>170932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650267</v>
      </c>
      <c r="K79" s="53">
        <f>K80-K81</f>
        <v>9955235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650267</v>
      </c>
      <c r="K80" s="7">
        <v>9955235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9304968</v>
      </c>
      <c r="K82" s="53">
        <f>K83-K84</f>
        <v>-1137212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9304968</v>
      </c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>
        <v>1137212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205765</v>
      </c>
      <c r="K86" s="53">
        <f>SUM(K87:K89)</f>
        <v>30448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205765</v>
      </c>
      <c r="K87" s="7">
        <v>30448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34346972</v>
      </c>
      <c r="K90" s="53">
        <f>SUM(K91:K99)</f>
        <v>34254875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>
        <v>12801714</v>
      </c>
      <c r="K91" s="7">
        <v>12761759</v>
      </c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2413555</v>
      </c>
      <c r="K92" s="7">
        <v>2413555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19102429</v>
      </c>
      <c r="K93" s="7">
        <v>19050287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29274</v>
      </c>
      <c r="K99" s="7">
        <v>29274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8433148</v>
      </c>
      <c r="K100" s="53">
        <f>SUM(K101:K112)</f>
        <v>8941275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1945059</v>
      </c>
      <c r="K101" s="7">
        <v>1973327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1677508</v>
      </c>
      <c r="K103" s="7">
        <v>1532855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2350911</v>
      </c>
      <c r="K105" s="7">
        <v>2553754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200868</v>
      </c>
      <c r="K108" s="7">
        <v>262555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2109606</v>
      </c>
      <c r="K109" s="7">
        <v>2155493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149196</v>
      </c>
      <c r="K112" s="7">
        <v>463291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81560</v>
      </c>
      <c r="K113" s="7">
        <v>81560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209068156</v>
      </c>
      <c r="K114" s="53">
        <f>K69+K86+K90+K100+K113</f>
        <v>208171657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344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336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SUM(J8:J9)</f>
        <v>2445924</v>
      </c>
      <c r="K7" s="54">
        <f>SUM(K8:K9)</f>
        <v>2445924</v>
      </c>
      <c r="L7" s="54">
        <f>SUM(L8:L9)</f>
        <v>2587144</v>
      </c>
      <c r="M7" s="54">
        <f>SUM(M8:M9)</f>
        <v>2587144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2399061</v>
      </c>
      <c r="K8" s="7">
        <v>2399061</v>
      </c>
      <c r="L8" s="7">
        <v>2539707</v>
      </c>
      <c r="M8" s="7">
        <v>2539707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46863</v>
      </c>
      <c r="K9" s="7">
        <v>46863</v>
      </c>
      <c r="L9" s="7">
        <v>47437</v>
      </c>
      <c r="M9" s="7">
        <v>47437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3642777</v>
      </c>
      <c r="K10" s="53">
        <f>K11+K12+K16+K20+K21+K22+K25+K26</f>
        <v>3642777</v>
      </c>
      <c r="L10" s="53">
        <f>L11+L12+L16+L20+L21+L22+L25+L26</f>
        <v>3548377</v>
      </c>
      <c r="M10" s="53">
        <f>M11+M12+M16+M20+M21+M22+M25+M26</f>
        <v>3548377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768495</v>
      </c>
      <c r="K12" s="53">
        <f>SUM(K13:K15)</f>
        <v>768495</v>
      </c>
      <c r="L12" s="53">
        <f>SUM(L13:L15)</f>
        <v>728266</v>
      </c>
      <c r="M12" s="53">
        <f>SUM(M13:M15)</f>
        <v>728266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148802</v>
      </c>
      <c r="K13" s="7">
        <v>148802</v>
      </c>
      <c r="L13" s="7">
        <v>116488</v>
      </c>
      <c r="M13" s="7">
        <v>116488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619693</v>
      </c>
      <c r="K15" s="7">
        <v>619693</v>
      </c>
      <c r="L15" s="7">
        <v>611778</v>
      </c>
      <c r="M15" s="7">
        <v>611778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1028728</v>
      </c>
      <c r="K16" s="53">
        <f>SUM(K17:K19)</f>
        <v>1028728</v>
      </c>
      <c r="L16" s="53">
        <f>SUM(L17:L19)</f>
        <v>994237</v>
      </c>
      <c r="M16" s="53">
        <f>SUM(M17:M19)</f>
        <v>994237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603242</v>
      </c>
      <c r="K17" s="7">
        <v>603242</v>
      </c>
      <c r="L17" s="7">
        <v>579697</v>
      </c>
      <c r="M17" s="7">
        <v>579697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277077</v>
      </c>
      <c r="K18" s="7">
        <v>277077</v>
      </c>
      <c r="L18" s="7">
        <v>271014</v>
      </c>
      <c r="M18" s="7">
        <v>271014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148409</v>
      </c>
      <c r="K19" s="7">
        <v>148409</v>
      </c>
      <c r="L19" s="7">
        <v>143526</v>
      </c>
      <c r="M19" s="7">
        <v>143526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1018820</v>
      </c>
      <c r="K20" s="7">
        <v>1018820</v>
      </c>
      <c r="L20" s="7">
        <v>1048326</v>
      </c>
      <c r="M20" s="7">
        <v>1048326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819434</v>
      </c>
      <c r="K21" s="7">
        <v>819434</v>
      </c>
      <c r="L21" s="7">
        <v>777548</v>
      </c>
      <c r="M21" s="7">
        <v>777548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7300</v>
      </c>
      <c r="K26" s="7">
        <v>7300</v>
      </c>
      <c r="L26" s="7"/>
      <c r="M26" s="7"/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24873</v>
      </c>
      <c r="K27" s="53">
        <f>SUM(K28:K32)</f>
        <v>24873</v>
      </c>
      <c r="L27" s="53">
        <f>SUM(L28:L32)</f>
        <v>336168</v>
      </c>
      <c r="M27" s="53">
        <f>SUM(M28:M32)</f>
        <v>336168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4521</v>
      </c>
      <c r="K28" s="7">
        <v>4521</v>
      </c>
      <c r="L28" s="7">
        <v>124711</v>
      </c>
      <c r="M28" s="7">
        <v>124711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20352</v>
      </c>
      <c r="K29" s="7">
        <v>20352</v>
      </c>
      <c r="L29" s="7">
        <v>211457</v>
      </c>
      <c r="M29" s="7">
        <v>211457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348316</v>
      </c>
      <c r="K33" s="53">
        <f>SUM(K34:K37)</f>
        <v>348316</v>
      </c>
      <c r="L33" s="53">
        <f>SUM(L34:L37)</f>
        <v>513347</v>
      </c>
      <c r="M33" s="53">
        <f>SUM(M34:M37)</f>
        <v>513347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109506</v>
      </c>
      <c r="K34" s="7">
        <v>109506</v>
      </c>
      <c r="L34" s="7">
        <v>177618</v>
      </c>
      <c r="M34" s="7">
        <v>177618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238810</v>
      </c>
      <c r="K35" s="7">
        <v>238810</v>
      </c>
      <c r="L35" s="7">
        <v>335729</v>
      </c>
      <c r="M35" s="7">
        <v>335729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648</v>
      </c>
      <c r="K40" s="7">
        <v>648</v>
      </c>
      <c r="L40" s="7">
        <v>1200</v>
      </c>
      <c r="M40" s="7">
        <v>1200</v>
      </c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2471445</v>
      </c>
      <c r="K42" s="53">
        <f>K7+K27+K38+K40</f>
        <v>2471445</v>
      </c>
      <c r="L42" s="53">
        <f>L7+L27+L38+L40</f>
        <v>2924512</v>
      </c>
      <c r="M42" s="53">
        <f>M7+M27+M38+M40</f>
        <v>2924512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3991093</v>
      </c>
      <c r="K43" s="53">
        <f>K10+K33+K39+K41</f>
        <v>3991093</v>
      </c>
      <c r="L43" s="53">
        <f>L10+L33+L39+L41</f>
        <v>4061724</v>
      </c>
      <c r="M43" s="53">
        <f>M10+M33+M39+M41</f>
        <v>4061724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-1519648</v>
      </c>
      <c r="K44" s="53">
        <f>K42-K43</f>
        <v>-1519648</v>
      </c>
      <c r="L44" s="53">
        <f>L42-L43</f>
        <v>-1137212</v>
      </c>
      <c r="M44" s="53">
        <f>M42-M43</f>
        <v>-1137212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1519648</v>
      </c>
      <c r="K46" s="53">
        <f>IF(K43&gt;K42,K43-K42,0)</f>
        <v>1519648</v>
      </c>
      <c r="L46" s="53">
        <f>IF(L43&gt;L42,L43-L42,0)</f>
        <v>1137212</v>
      </c>
      <c r="M46" s="53">
        <f>IF(M43&gt;M42,M43-M42,0)</f>
        <v>1137212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-1519648</v>
      </c>
      <c r="K48" s="53">
        <f>K44-K47</f>
        <v>-1519648</v>
      </c>
      <c r="L48" s="53">
        <f>L44-L47</f>
        <v>-1137212</v>
      </c>
      <c r="M48" s="53">
        <f>M44-M47</f>
        <v>-1137212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1519648</v>
      </c>
      <c r="K50" s="61">
        <f>IF(K48&lt;0,-K48,0)</f>
        <v>1519648</v>
      </c>
      <c r="L50" s="61">
        <f>IF(L48&lt;0,-L48,0)</f>
        <v>1137212</v>
      </c>
      <c r="M50" s="61">
        <f>IF(M48&lt;0,-M48,0)</f>
        <v>1137212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-1519648</v>
      </c>
      <c r="K56" s="6">
        <v>-1519648</v>
      </c>
      <c r="L56" s="6">
        <v>-1137212</v>
      </c>
      <c r="M56" s="6">
        <v>-1137212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-1519648</v>
      </c>
      <c r="K67" s="61">
        <f>K56+K66</f>
        <v>-1519648</v>
      </c>
      <c r="L67" s="61">
        <f>L56+L66</f>
        <v>-1137212</v>
      </c>
      <c r="M67" s="61">
        <f>M56+M66</f>
        <v>-1137212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:M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7 L34:M41 J12:M12 L8:M9 J48:M50 J16:M16 L13:M15 J22:M22 L17:M21 J27:M27 L23:M26 J33:M33 L28:M32 J42:M46 J28:J32 J34:J41 J8:J9 J13:J15 J17:J21 J23:J26 J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K16" sqref="K1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336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-1519648</v>
      </c>
      <c r="K7" s="7">
        <v>-1137212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1018820</v>
      </c>
      <c r="K8" s="7">
        <v>1048326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528800</v>
      </c>
      <c r="K9" s="7">
        <v>232271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/>
      <c r="K11" s="7">
        <v>47294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27972</v>
      </c>
      <c r="K13" s="53">
        <f>SUM(K7:K12)</f>
        <v>190679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233261</v>
      </c>
      <c r="K15" s="7">
        <v>165520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64284</v>
      </c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99114</v>
      </c>
      <c r="K17" s="7">
        <v>935909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396659</v>
      </c>
      <c r="K18" s="53">
        <f>SUM(K14:K17)</f>
        <v>1101429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3">
        <f>IF(J18&gt;J13,J18-J13,0)</f>
        <v>368687</v>
      </c>
      <c r="K20" s="53">
        <f>IF(K18&gt;K13,K18-K13,0)</f>
        <v>910750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7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>
        <v>4815</v>
      </c>
      <c r="K24" s="7">
        <v>8959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4815</v>
      </c>
      <c r="K27" s="53">
        <f>SUM(K22:K26)</f>
        <v>8959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335090</v>
      </c>
      <c r="K28" s="7">
        <v>188857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335090</v>
      </c>
      <c r="K31" s="53">
        <f>SUM(K28:K30)</f>
        <v>188857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330275</v>
      </c>
      <c r="K33" s="53">
        <f>IF(K31&gt;K27,K31-K27,0)</f>
        <v>179898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368467</v>
      </c>
      <c r="K39" s="7">
        <v>201176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368467</v>
      </c>
      <c r="K44" s="53">
        <f>SUM(K39:K43)</f>
        <v>201176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368467</v>
      </c>
      <c r="K46" s="53">
        <f>IF(K44&gt;K38,K44-K38,0)</f>
        <v>201176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53">
        <f>IF(J20-J19+J33-J32+J46-J45&gt;0,J20-J19+J33-J32+J46-J45,0)</f>
        <v>1067429</v>
      </c>
      <c r="K48" s="53">
        <f>IF(K20-K19+K33-K32+K46-K45&gt;0,K20-K19+K33-K32+K46-K45,0)</f>
        <v>1291824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6425910</v>
      </c>
      <c r="K49" s="7">
        <v>6051414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v>1067429</v>
      </c>
      <c r="K51" s="7">
        <v>1291824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f>J49+J50-J51</f>
        <v>5358481</v>
      </c>
      <c r="K52" s="61">
        <f>K49+K50-K51</f>
        <v>4759590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5"/>
    </row>
    <row r="2" spans="1:12" ht="15.75">
      <c r="A2" s="42"/>
      <c r="B2" s="74"/>
      <c r="C2" s="287" t="s">
        <v>282</v>
      </c>
      <c r="D2" s="287"/>
      <c r="E2" s="77">
        <v>40909</v>
      </c>
      <c r="F2" s="43" t="s">
        <v>250</v>
      </c>
      <c r="G2" s="288">
        <v>40999</v>
      </c>
      <c r="H2" s="289"/>
      <c r="I2" s="74"/>
      <c r="J2" s="74"/>
      <c r="K2" s="74"/>
      <c r="L2" s="78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81" t="s">
        <v>305</v>
      </c>
      <c r="J3" s="82" t="s">
        <v>150</v>
      </c>
      <c r="K3" s="82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283</v>
      </c>
      <c r="K4" s="83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94521087</v>
      </c>
      <c r="K5" s="45">
        <v>94521087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61353457</v>
      </c>
      <c r="K6" s="46">
        <v>61353457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170932</v>
      </c>
      <c r="K7" s="46">
        <v>170932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650267</v>
      </c>
      <c r="K8" s="46">
        <v>9955235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9304968</v>
      </c>
      <c r="K9" s="46">
        <v>-1137212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166000711</v>
      </c>
      <c r="K14" s="79">
        <f>SUM(K5:K13)</f>
        <v>164863499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80"/>
      <c r="K24" s="80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2011-04-27T16:44:18Z</cp:lastPrinted>
  <dcterms:created xsi:type="dcterms:W3CDTF">2008-10-17T11:51:54Z</dcterms:created>
  <dcterms:modified xsi:type="dcterms:W3CDTF">2012-04-27T13:20:20Z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