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681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<sst xmlns="http://schemas.openxmlformats.org/spreadsheetml/2006/main" count="394" uniqueCount="345">
  <si>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</si>
  <si>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</si>
  <si>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</si>
  <si>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</si>
  <si>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</si>
  <si>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</si>
  <si>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</si>
  <si>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</si>
  <si>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</si>
  <si>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</si>
  <si>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</si>
  <si>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</si>
  <si>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</si>
  <si>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</si>
  <si>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</si>
  <si>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</si>
  <si>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</si>
  <si>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</si>
  <si>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</si>
  <si>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</si>
  <si>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</si>
  <si>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</si>
  <si>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</si>
  <si>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</si>
  <si>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</si>
  <si>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</si>
  <si>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</si>
  <si>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</si>
  <si>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</si>
  <si>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</si>
  <si>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</si>
  <si>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</si>
  <si>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</si>
  <si>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</si>
  <si>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</si>
  <si>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</si>
  <si>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</si>
  <si>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</si>
  <si>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</si>
  <si>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</si>
  <si>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</si>
  <si>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</si>
  <si>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</si>
  <si>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</si>
  <si>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</si>
  <si>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</si>
  <si>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</si>
  <si>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</si>
  <si>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</si>
  <si>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</si>
  <si>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</si>
  <si>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</si>
  <si>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</si>
  <si>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</si>
  <si>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</si>
  <si>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</si>
  <si>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</si>
  <si>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</si>
  <si>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</si>
  <si>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</si>
  <si>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</si>
  <si>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</si>
  <si>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</si>
  <si>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</si>
  <si>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</si>
  <si>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</si>
  <si>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</si>
  <si>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</si>
  <si>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</si>
  <si>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</si>
  <si>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</si>
  <si>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</si>
  <si>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</si>
  <si>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</si>
  <si>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</si>
  <si>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</si>
  <si>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</si>
  <si>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</si>
  <si>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</si>
  <si>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</si>
  <si>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</si>
  <si>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</si>
  <si>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</si>
  <si>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</si>
  <si>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</si>
  <si>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</si>
  <si>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</si>
  <si>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</si>
  <si>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</si>
  <si>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</si>
  <si>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</si>
  <si>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</si>
  <si>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</si>
  <si>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</si>
  <si>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</si>
  <si>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</si>
  <si>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</si>
  <si>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</si>
  <si>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</si>
  <si>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</si>
  <si>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</si>
  <si>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</si>
  <si>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</si>
  <si>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</si>
  <si>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</si>
  <si>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</si>
  <si>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</si>
  <si>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</si>
  <si>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</si>
  <si>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</si>
  <si>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</si>
  <si>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</si>
  <si>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</si>
  <si>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</si>
  <si>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</si>
  <si>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</si>
  <si>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</si>
  <si>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</si>
  <si>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</si>
  <si>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</si>
  <si>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</si>
  <si>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</si>
  <si>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</si>
  <si>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</si>
  <si>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</si>
  <si>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</si>
  <si>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</si>
  <si>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</si>
  <si>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</si>
  <si>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</si>
  <si>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</si>
  <si>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</si>
  <si>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</si>
  <si>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</si>
  <si>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</si>
  <si>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</si>
  <si>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</si>
  <si>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</si>
  <si>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</si>
  <si>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</si>
  <si>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</si>
  <si>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</si>
  <si>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</si>
  <si>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</si>
  <si>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</si>
  <si>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</si>
  <si>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</si>
  <si>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</si>
  <si>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</si>
  <si>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</si>
  <si>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</si>
  <si>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</si>
  <si>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</si>
  <si>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</si>
  <si>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</si>
  <si>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</si>
  <si>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</si>
  <si>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</si>
  <si>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</si>
  <si>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</si>
  <si>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</si>
  <si>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</si>
  <si>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</si>
  <si>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</si>
  <si>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</si>
  <si>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</si>
  <si>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</si>
  <si>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</si>
  <si>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</si>
  <si>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</si>
  <si>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</si>
  <si>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</si>
  <si>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</si>
  <si>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</si>
  <si>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</si>
  <si>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</si>
  <si>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</si>
  <si>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</si>
  <si>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</si>
  <si>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</si>
  <si>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</si>
  <si>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</si>
  <si>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</si>
  <si>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</si>
  <si>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</si>
  <si>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</si>
  <si>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</si>
  <si>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</si>
  <si>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</si>
  <si>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</si>
  <si>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</si>
  <si>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</si>
  <si>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</si>
  <si>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</si>
  <si>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</si>
  <si>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</si>
  <si>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</si>
  <si>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</si>
  <si>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</si>
  <si>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</si>
  <si>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</si>
  <si>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</si>
  <si>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</si>
  <si>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</si>
  <si>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</si>
  <si>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</si>
  <si>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</si>
  <si>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</si>
  <si>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</si>
  <si>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</si>
  <si>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</si>
  <si>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</si>
  <si>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</si>
  <si>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</si>
  <si>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</si>
  <si>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</si>
  <si>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</si>
  <si>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</si>
  <si>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</si>
  <si>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</si>
  <si>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</si>
  <si>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</si>
  <si>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</si>
  <si>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</si>
  <si>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</si>
  <si>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</si>
  <si>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</si>
  <si>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</si>
  <si>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</si>
  <si>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</si>
  <si>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</si>
  <si>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</si>
  <si>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</si>
  <si>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</si>
  <si>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</si>
  <si>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</si>
  <si>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</si>
  <si>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</si>
  <si>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</si>
  <si>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</si>
  <si>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</si>
  <si>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</si>
  <si>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</si>
  <si>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</si>
  <si>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</si>
  <si>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</si>
  <si>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</si>
  <si>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</si>
  <si>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</si>
  <si>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</si>
  <si>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</si>
  <si>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</si>
  <si>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</si>
  <si>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</si>
  <si>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</si>
  <si>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</si>
  <si>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</si>
  <si>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</si>
  <si>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</si>
  <si>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</si>
  <si>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</si>
  <si>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</si>
  <si>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</si>
  <si>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</si>
  <si>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</si>
  <si>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</si>
  <si>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</si>
  <si>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</si>
  <si>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</si>
  <si>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</si>
  <si>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</si>
  <si>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</si>
  <si>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</si>
  <si>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</si>
  <si>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</si>
  <si>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</si>
  <si>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</si>
  <si>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</si>
  <si>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</si>
  <si>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</si>
  <si>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</si>
  <si>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</si>
  <si>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</si>
  <si>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</si>
  <si>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</si>
  <si>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</si>
  <si>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</si>
  <si>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</si>
  <si>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</si>
  <si>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</si>
  <si>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</si>
  <si>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</si>
  <si>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</si>
  <si>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</si>
  <si>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</si>
  <si>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</si>
  <si>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</si>
  <si>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</si>
  <si>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</si>
  <si>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</si>
  <si>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</si>
  <si>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</si>
  <si>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</si>
  <si>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</si>
  <si>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</si>
  <si>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</si>
  <si>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</si>
  <si>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</si>
  <si>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</si>
  <si>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</si>
  <si>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</si>
  <si>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</si>
  <si>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</si>
  <si>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</si>
  <si>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</si>
  <si>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</si>
  <si>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</si>
  <si>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</si>
  <si>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</si>
  <si>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</si>
  <si>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</si>
  <si>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</si>
  <si>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</si>
  <si>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</si>
  <si>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02122839</t>
  </si>
  <si>
    <t>090018198</t>
  </si>
  <si>
    <t>22446249957</t>
  </si>
  <si>
    <t>EXCELSA NEKRETNINE D.D.</t>
  </si>
  <si>
    <t>DUBROVNIK</t>
  </si>
  <si>
    <t>SVETOG ĐURĐA 1</t>
  </si>
  <si>
    <t>DUBROVAČKO-NERETVANSKA</t>
  </si>
  <si>
    <t>NE</t>
  </si>
  <si>
    <t>6820</t>
  </si>
  <si>
    <t>01669320</t>
  </si>
  <si>
    <t>PERINA d.o.o.</t>
  </si>
  <si>
    <t>Obveznik: _EXCELSA NEKRETNINE D.D.</t>
  </si>
  <si>
    <t>Rusković Anto, Kristić Maja</t>
  </si>
  <si>
    <t>Rusković Anto</t>
  </si>
  <si>
    <t>Obveznik: _EXCELSA NEKRETNINE D.D.____________________________________________________________</t>
  </si>
  <si>
    <t>Obveznik: EXCELSA NEKRETNINE D.D._____________________________________________________________</t>
  </si>
  <si>
    <t>aruskovic@excelsa.hr</t>
  </si>
  <si>
    <t>020414355</t>
  </si>
  <si>
    <t>020414366</t>
  </si>
  <si>
    <t>stanje na dan 31.12.2015.</t>
  </si>
  <si>
    <t>u razdoblju 01.01.2015. do 31.12.2015.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</si>
</sst>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16" fillId="32" borderId="28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9" fillId="32" borderId="37" xfId="0" applyFont="1" applyFill="1" applyBorder="1" applyAlignment="1" applyProtection="1">
      <alignment vertical="center" wrapText="1"/>
      <protection hidden="1"/>
    </xf>
    <xf numFmtId="0" fontId="9" fillId="32" borderId="38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9" fillId="35" borderId="37" xfId="0" applyFont="1" applyFill="1" applyBorder="1" applyAlignment="1" applyProtection="1">
      <alignment vertical="center" wrapText="1"/>
      <protection hidden="1"/>
    </xf>
    <xf numFmtId="0" fontId="9" fillId="3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34" borderId="37" xfId="0" applyFont="1" applyFill="1" applyBorder="1" applyAlignment="1">
      <alignment vertical="center" wrapText="1"/>
    </xf>
    <xf numFmtId="0" fontId="9" fillId="34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37" xfId="0" applyFont="1" applyFill="1" applyBorder="1" applyAlignment="1" applyProtection="1">
      <alignment vertical="center" wrapText="1"/>
      <protection hidden="1"/>
    </xf>
    <xf numFmtId="0" fontId="6" fillId="32" borderId="38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uskovic@excels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0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>
        <v>42005</v>
      </c>
      <c r="F2" s="25"/>
      <c r="G2" s="26" t="s">
        <v>258</v>
      </c>
      <c r="H2" s="24">
        <v>42369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324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325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326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327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20000</v>
      </c>
      <c r="D14" s="164"/>
      <c r="E14" s="31"/>
      <c r="F14" s="139" t="s">
        <v>328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329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7"/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7"/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98</v>
      </c>
      <c r="D22" s="139" t="s">
        <v>328</v>
      </c>
      <c r="E22" s="149"/>
      <c r="F22" s="150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19</v>
      </c>
      <c r="D24" s="139" t="s">
        <v>330</v>
      </c>
      <c r="E24" s="149"/>
      <c r="F24" s="149"/>
      <c r="G24" s="150"/>
      <c r="H24" s="38" t="s">
        <v>270</v>
      </c>
      <c r="I24" s="48">
        <v>15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331</v>
      </c>
      <c r="D26" s="50"/>
      <c r="E26" s="22"/>
      <c r="F26" s="51"/>
      <c r="G26" s="125" t="s">
        <v>273</v>
      </c>
      <c r="H26" s="126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 t="s">
        <v>333</v>
      </c>
      <c r="D44" s="138"/>
      <c r="E44" s="32"/>
      <c r="F44" s="139" t="s">
        <v>334</v>
      </c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336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341</v>
      </c>
      <c r="D48" s="123"/>
      <c r="E48" s="124"/>
      <c r="F48" s="32"/>
      <c r="G48" s="38" t="s">
        <v>281</v>
      </c>
      <c r="H48" s="127" t="s">
        <v>342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340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337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aruskovic@excels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03">
      <selection activeCell="K115" sqref="K115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343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90" t="s">
        <v>335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61</v>
      </c>
      <c r="B5" s="194"/>
      <c r="C5" s="194"/>
      <c r="D5" s="194"/>
      <c r="E5" s="194"/>
      <c r="F5" s="194"/>
      <c r="G5" s="194"/>
      <c r="H5" s="195"/>
      <c r="I5" s="77" t="s">
        <v>288</v>
      </c>
      <c r="J5" s="78" t="s">
        <v>115</v>
      </c>
      <c r="K5" s="79" t="s">
        <v>116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181" t="s">
        <v>62</v>
      </c>
      <c r="B8" s="182"/>
      <c r="C8" s="182"/>
      <c r="D8" s="182"/>
      <c r="E8" s="182"/>
      <c r="F8" s="182"/>
      <c r="G8" s="182"/>
      <c r="H8" s="183"/>
      <c r="I8" s="6">
        <v>1</v>
      </c>
      <c r="J8" s="11"/>
      <c r="K8" s="11"/>
    </row>
    <row r="9" spans="1:11" ht="12.75">
      <c r="A9" s="184" t="s">
        <v>13</v>
      </c>
      <c r="B9" s="185"/>
      <c r="C9" s="185"/>
      <c r="D9" s="185"/>
      <c r="E9" s="185"/>
      <c r="F9" s="185"/>
      <c r="G9" s="185"/>
      <c r="H9" s="186"/>
      <c r="I9" s="4">
        <v>2</v>
      </c>
      <c r="J9" s="12">
        <f>J10+J17+J27+J36+J40</f>
        <v>190786584</v>
      </c>
      <c r="K9" s="12">
        <f>K10+K17+K27+K36+K40</f>
        <v>186568776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22558</v>
      </c>
      <c r="K10" s="12">
        <f>SUM(K11:K16)</f>
        <v>53961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22558</v>
      </c>
      <c r="K12" s="13">
        <v>53961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159224087</v>
      </c>
      <c r="K17" s="12">
        <f>SUM(K18:K26)</f>
        <v>155199846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2858794</v>
      </c>
      <c r="K18" s="13">
        <v>2858794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18939319</v>
      </c>
      <c r="K19" s="13">
        <v>17879143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/>
      <c r="K20" s="13"/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16090298</v>
      </c>
      <c r="K21" s="13">
        <v>15134056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>
        <v>1049703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15078918</v>
      </c>
      <c r="K24" s="13">
        <v>15071518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124981</v>
      </c>
      <c r="K25" s="13">
        <v>120386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106131777</v>
      </c>
      <c r="K26" s="13">
        <v>103086246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31090000</v>
      </c>
      <c r="K27" s="12">
        <f>SUM(K28:K35)</f>
        <v>31090000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/>
      <c r="K28" s="13"/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31090000</v>
      </c>
      <c r="K30" s="13">
        <v>31090000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449939</v>
      </c>
      <c r="K36" s="12">
        <f>SUM(K37:K39)</f>
        <v>224969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449939</v>
      </c>
      <c r="K39" s="13">
        <v>224969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84" t="s">
        <v>248</v>
      </c>
      <c r="B41" s="185"/>
      <c r="C41" s="185"/>
      <c r="D41" s="185"/>
      <c r="E41" s="185"/>
      <c r="F41" s="185"/>
      <c r="G41" s="185"/>
      <c r="H41" s="186"/>
      <c r="I41" s="4">
        <v>34</v>
      </c>
      <c r="J41" s="12">
        <f>J42+J50+J57+J65</f>
        <v>43955147</v>
      </c>
      <c r="K41" s="12">
        <f>K42+K50+K57+K65</f>
        <v>48252175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366972</v>
      </c>
      <c r="K42" s="12">
        <f>SUM(K43:K49)</f>
        <v>366972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366972</v>
      </c>
      <c r="K43" s="13">
        <v>366972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/>
      <c r="K46" s="13"/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4884947</v>
      </c>
      <c r="K50" s="12">
        <f>SUM(K51:K56)</f>
        <v>837142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/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4644979</v>
      </c>
      <c r="K52" s="13">
        <v>793540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/>
      <c r="K54" s="13"/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221950</v>
      </c>
      <c r="K55" s="13"/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18018</v>
      </c>
      <c r="K56" s="13">
        <v>43602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37541208</v>
      </c>
      <c r="K57" s="12">
        <f>SUM(K58:K64)</f>
        <v>40786421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37541208</v>
      </c>
      <c r="K63" s="13">
        <v>40786421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1162020</v>
      </c>
      <c r="K65" s="13">
        <v>6261640</v>
      </c>
    </row>
    <row r="66" spans="1:11" ht="12.75">
      <c r="A66" s="184" t="s">
        <v>58</v>
      </c>
      <c r="B66" s="185"/>
      <c r="C66" s="185"/>
      <c r="D66" s="185"/>
      <c r="E66" s="185"/>
      <c r="F66" s="185"/>
      <c r="G66" s="185"/>
      <c r="H66" s="186"/>
      <c r="I66" s="4">
        <v>59</v>
      </c>
      <c r="J66" s="13">
        <v>139486</v>
      </c>
      <c r="K66" s="13">
        <v>112945</v>
      </c>
    </row>
    <row r="67" spans="1:11" ht="12.75">
      <c r="A67" s="184" t="s">
        <v>249</v>
      </c>
      <c r="B67" s="185"/>
      <c r="C67" s="185"/>
      <c r="D67" s="185"/>
      <c r="E67" s="185"/>
      <c r="F67" s="185"/>
      <c r="G67" s="185"/>
      <c r="H67" s="186"/>
      <c r="I67" s="4">
        <v>60</v>
      </c>
      <c r="J67" s="12">
        <f>J8+J9+J41+J66</f>
        <v>234881217</v>
      </c>
      <c r="K67" s="12">
        <f>K8+K9+K41+K66</f>
        <v>234933896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/>
      <c r="K68" s="14"/>
    </row>
    <row r="69" spans="1:11" ht="12.75">
      <c r="A69" s="203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1" t="s">
        <v>199</v>
      </c>
      <c r="B70" s="182"/>
      <c r="C70" s="182"/>
      <c r="D70" s="182"/>
      <c r="E70" s="182"/>
      <c r="F70" s="182"/>
      <c r="G70" s="182"/>
      <c r="H70" s="183"/>
      <c r="I70" s="6">
        <v>62</v>
      </c>
      <c r="J70" s="20">
        <f>J71+J72+J73+J79+J80+J83+J86</f>
        <v>204498332</v>
      </c>
      <c r="K70" s="20">
        <f>K71+K72+K73+K79+K80+K83+K86</f>
        <v>219827218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109521087</v>
      </c>
      <c r="K71" s="13">
        <v>124521087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61353457</v>
      </c>
      <c r="K72" s="13">
        <v>61353457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2289896</v>
      </c>
      <c r="K73" s="12">
        <f>K74+K75-K76+K77+K78</f>
        <v>2289896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2289896</v>
      </c>
      <c r="K74" s="13">
        <v>2289896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5245753</v>
      </c>
      <c r="K80" s="12">
        <f>K81-K82</f>
        <v>4992168</v>
      </c>
    </row>
    <row r="81" spans="1:11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5245753</v>
      </c>
      <c r="K81" s="13">
        <v>4992168</v>
      </c>
    </row>
    <row r="82" spans="1:11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/>
      <c r="K82" s="13"/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26088139</v>
      </c>
      <c r="K83" s="12">
        <f>K84-K85</f>
        <v>26670610</v>
      </c>
    </row>
    <row r="84" spans="1:11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>
        <v>26088139</v>
      </c>
      <c r="K84" s="13">
        <v>26670610</v>
      </c>
    </row>
    <row r="85" spans="1:11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/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84" t="s">
        <v>19</v>
      </c>
      <c r="B87" s="185"/>
      <c r="C87" s="185"/>
      <c r="D87" s="185"/>
      <c r="E87" s="185"/>
      <c r="F87" s="185"/>
      <c r="G87" s="185"/>
      <c r="H87" s="186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84" t="s">
        <v>20</v>
      </c>
      <c r="B91" s="185"/>
      <c r="C91" s="185"/>
      <c r="D91" s="185"/>
      <c r="E91" s="185"/>
      <c r="F91" s="185"/>
      <c r="G91" s="185"/>
      <c r="H91" s="186"/>
      <c r="I91" s="4">
        <v>83</v>
      </c>
      <c r="J91" s="12">
        <f>SUM(J92:J100)</f>
        <v>12298483</v>
      </c>
      <c r="K91" s="12">
        <f>SUM(K92:K100)</f>
        <v>9797729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2100117</v>
      </c>
      <c r="K93" s="13">
        <v>1893025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10198366</v>
      </c>
      <c r="K94" s="13">
        <v>7904704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84" t="s">
        <v>21</v>
      </c>
      <c r="B101" s="185"/>
      <c r="C101" s="185"/>
      <c r="D101" s="185"/>
      <c r="E101" s="185"/>
      <c r="F101" s="185"/>
      <c r="G101" s="185"/>
      <c r="H101" s="186"/>
      <c r="I101" s="4">
        <v>93</v>
      </c>
      <c r="J101" s="12">
        <f>SUM(J102:J113)</f>
        <v>17974665</v>
      </c>
      <c r="K101" s="12">
        <f>SUM(K102:K113)</f>
        <v>5136624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14639372</v>
      </c>
      <c r="K102" s="13"/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45348</v>
      </c>
      <c r="K103" s="13">
        <v>33308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2266344</v>
      </c>
      <c r="K104" s="13">
        <v>2258528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5801</v>
      </c>
      <c r="K105" s="13">
        <v>3974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499039</v>
      </c>
      <c r="K106" s="13">
        <v>279004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155119</v>
      </c>
      <c r="K109" s="13">
        <v>161003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260028</v>
      </c>
      <c r="K110" s="13">
        <v>2253960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103614</v>
      </c>
      <c r="K113" s="13">
        <v>146847</v>
      </c>
    </row>
    <row r="114" spans="1:11" ht="12.75">
      <c r="A114" s="184" t="s">
        <v>1</v>
      </c>
      <c r="B114" s="185"/>
      <c r="C114" s="185"/>
      <c r="D114" s="185"/>
      <c r="E114" s="185"/>
      <c r="F114" s="185"/>
      <c r="G114" s="185"/>
      <c r="H114" s="186"/>
      <c r="I114" s="4">
        <v>106</v>
      </c>
      <c r="J114" s="13">
        <v>109737</v>
      </c>
      <c r="K114" s="13">
        <v>172325</v>
      </c>
    </row>
    <row r="115" spans="1:11" ht="12.75">
      <c r="A115" s="184" t="s">
        <v>25</v>
      </c>
      <c r="B115" s="185"/>
      <c r="C115" s="185"/>
      <c r="D115" s="185"/>
      <c r="E115" s="185"/>
      <c r="F115" s="185"/>
      <c r="G115" s="185"/>
      <c r="H115" s="186"/>
      <c r="I115" s="4">
        <v>107</v>
      </c>
      <c r="J115" s="12">
        <f>J70+J87+J91+J101+J114</f>
        <v>234881217</v>
      </c>
      <c r="K115" s="12">
        <f>K70+K87+K91+K101+K114</f>
        <v>234933896</v>
      </c>
    </row>
    <row r="116" spans="1:11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/>
      <c r="K116" s="14"/>
    </row>
    <row r="117" spans="1:11" ht="12.75">
      <c r="A117" s="203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81" t="s">
        <v>193</v>
      </c>
      <c r="B118" s="182"/>
      <c r="C118" s="182"/>
      <c r="D118" s="182"/>
      <c r="E118" s="182"/>
      <c r="F118" s="182"/>
      <c r="G118" s="182"/>
      <c r="H118" s="182"/>
      <c r="I118" s="220"/>
      <c r="J118" s="220"/>
      <c r="K118" s="221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209" t="s">
        <v>9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52">
      <selection activeCell="K57" sqref="K57"/>
    </sheetView>
  </sheetViews>
  <sheetFormatPr defaultColWidth="9.140625" defaultRowHeight="12.75"/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344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338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2" t="s">
        <v>61</v>
      </c>
      <c r="B5" s="222"/>
      <c r="C5" s="222"/>
      <c r="D5" s="222"/>
      <c r="E5" s="222"/>
      <c r="F5" s="222"/>
      <c r="G5" s="222"/>
      <c r="H5" s="222"/>
      <c r="I5" s="77" t="s">
        <v>290</v>
      </c>
      <c r="J5" s="79" t="s">
        <v>156</v>
      </c>
      <c r="K5" s="79" t="s">
        <v>157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81" t="s">
        <v>26</v>
      </c>
      <c r="B7" s="182"/>
      <c r="C7" s="182"/>
      <c r="D7" s="182"/>
      <c r="E7" s="182"/>
      <c r="F7" s="182"/>
      <c r="G7" s="182"/>
      <c r="H7" s="183"/>
      <c r="I7" s="6">
        <v>111</v>
      </c>
      <c r="J7" s="20">
        <f>SUM(J8:J9)</f>
        <v>45100908</v>
      </c>
      <c r="K7" s="20">
        <f>SUM(K8:K9)</f>
        <v>47662549</v>
      </c>
    </row>
    <row r="8" spans="1:11" ht="12.75">
      <c r="A8" s="184" t="s">
        <v>158</v>
      </c>
      <c r="B8" s="185"/>
      <c r="C8" s="185"/>
      <c r="D8" s="185"/>
      <c r="E8" s="185"/>
      <c r="F8" s="185"/>
      <c r="G8" s="185"/>
      <c r="H8" s="186"/>
      <c r="I8" s="4">
        <v>112</v>
      </c>
      <c r="J8" s="13">
        <v>40918644</v>
      </c>
      <c r="K8" s="13">
        <v>47576307</v>
      </c>
    </row>
    <row r="9" spans="1:11" ht="12.75">
      <c r="A9" s="184" t="s">
        <v>106</v>
      </c>
      <c r="B9" s="185"/>
      <c r="C9" s="185"/>
      <c r="D9" s="185"/>
      <c r="E9" s="185"/>
      <c r="F9" s="185"/>
      <c r="G9" s="185"/>
      <c r="H9" s="186"/>
      <c r="I9" s="4">
        <v>113</v>
      </c>
      <c r="J9" s="13">
        <v>4182264</v>
      </c>
      <c r="K9" s="13">
        <v>86242</v>
      </c>
    </row>
    <row r="10" spans="1:11" ht="12.75">
      <c r="A10" s="184" t="s">
        <v>12</v>
      </c>
      <c r="B10" s="185"/>
      <c r="C10" s="185"/>
      <c r="D10" s="185"/>
      <c r="E10" s="185"/>
      <c r="F10" s="185"/>
      <c r="G10" s="185"/>
      <c r="H10" s="186"/>
      <c r="I10" s="4">
        <v>114</v>
      </c>
      <c r="J10" s="12">
        <f>J11+J12+J16+J20+J21+J22+J25+J26</f>
        <v>15790717</v>
      </c>
      <c r="K10" s="12">
        <f>K11+K12+K16+K20+K21+K22+K25+K26</f>
        <v>14178216</v>
      </c>
    </row>
    <row r="11" spans="1:11" ht="12.75">
      <c r="A11" s="184" t="s">
        <v>107</v>
      </c>
      <c r="B11" s="185"/>
      <c r="C11" s="185"/>
      <c r="D11" s="185"/>
      <c r="E11" s="185"/>
      <c r="F11" s="185"/>
      <c r="G11" s="185"/>
      <c r="H11" s="186"/>
      <c r="I11" s="4">
        <v>115</v>
      </c>
      <c r="J11" s="13"/>
      <c r="K11" s="13"/>
    </row>
    <row r="12" spans="1:11" ht="12.75">
      <c r="A12" s="184" t="s">
        <v>22</v>
      </c>
      <c r="B12" s="185"/>
      <c r="C12" s="185"/>
      <c r="D12" s="185"/>
      <c r="E12" s="185"/>
      <c r="F12" s="185"/>
      <c r="G12" s="185"/>
      <c r="H12" s="186"/>
      <c r="I12" s="4">
        <v>116</v>
      </c>
      <c r="J12" s="12">
        <f>SUM(J13:J15)</f>
        <v>3003828</v>
      </c>
      <c r="K12" s="12">
        <f>SUM(K13:K15)</f>
        <v>3222012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324164</v>
      </c>
      <c r="K13" s="13">
        <v>308933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/>
      <c r="K14" s="13"/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2679664</v>
      </c>
      <c r="K15" s="13">
        <v>2913079</v>
      </c>
    </row>
    <row r="16" spans="1:11" ht="12.75">
      <c r="A16" s="184" t="s">
        <v>23</v>
      </c>
      <c r="B16" s="185"/>
      <c r="C16" s="185"/>
      <c r="D16" s="185"/>
      <c r="E16" s="185"/>
      <c r="F16" s="185"/>
      <c r="G16" s="185"/>
      <c r="H16" s="186"/>
      <c r="I16" s="4">
        <v>120</v>
      </c>
      <c r="J16" s="12">
        <f>SUM(J17:J19)</f>
        <v>3051699</v>
      </c>
      <c r="K16" s="12">
        <f>SUM(K17:K19)</f>
        <v>3268815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1612028</v>
      </c>
      <c r="K17" s="13">
        <v>1743293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1000931</v>
      </c>
      <c r="K18" s="13">
        <v>1045798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438740</v>
      </c>
      <c r="K19" s="13">
        <v>479724</v>
      </c>
    </row>
    <row r="20" spans="1:11" ht="12.75">
      <c r="A20" s="184" t="s">
        <v>108</v>
      </c>
      <c r="B20" s="185"/>
      <c r="C20" s="185"/>
      <c r="D20" s="185"/>
      <c r="E20" s="185"/>
      <c r="F20" s="185"/>
      <c r="G20" s="185"/>
      <c r="H20" s="186"/>
      <c r="I20" s="4">
        <v>124</v>
      </c>
      <c r="J20" s="13">
        <v>5647249</v>
      </c>
      <c r="K20" s="13">
        <v>5296439</v>
      </c>
    </row>
    <row r="21" spans="1:11" ht="12.75">
      <c r="A21" s="184" t="s">
        <v>109</v>
      </c>
      <c r="B21" s="185"/>
      <c r="C21" s="185"/>
      <c r="D21" s="185"/>
      <c r="E21" s="185"/>
      <c r="F21" s="185"/>
      <c r="G21" s="185"/>
      <c r="H21" s="186"/>
      <c r="I21" s="4">
        <v>125</v>
      </c>
      <c r="J21" s="13">
        <v>1607513</v>
      </c>
      <c r="K21" s="13">
        <v>1946491</v>
      </c>
    </row>
    <row r="22" spans="1:11" ht="12.75">
      <c r="A22" s="184" t="s">
        <v>24</v>
      </c>
      <c r="B22" s="185"/>
      <c r="C22" s="185"/>
      <c r="D22" s="185"/>
      <c r="E22" s="185"/>
      <c r="F22" s="185"/>
      <c r="G22" s="185"/>
      <c r="H22" s="186"/>
      <c r="I22" s="4">
        <v>126</v>
      </c>
      <c r="J22" s="12">
        <f>SUM(J23:J24)</f>
        <v>0</v>
      </c>
      <c r="K22" s="12">
        <f>SUM(K23:K24)</f>
        <v>22037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/>
      <c r="K24" s="13">
        <v>22037</v>
      </c>
    </row>
    <row r="25" spans="1:11" ht="12.75">
      <c r="A25" s="184" t="s">
        <v>110</v>
      </c>
      <c r="B25" s="185"/>
      <c r="C25" s="185"/>
      <c r="D25" s="185"/>
      <c r="E25" s="185"/>
      <c r="F25" s="185"/>
      <c r="G25" s="185"/>
      <c r="H25" s="186"/>
      <c r="I25" s="4">
        <v>129</v>
      </c>
      <c r="J25" s="13">
        <v>60956</v>
      </c>
      <c r="K25" s="13">
        <v>56127</v>
      </c>
    </row>
    <row r="26" spans="1:11" ht="12.75">
      <c r="A26" s="184" t="s">
        <v>52</v>
      </c>
      <c r="B26" s="185"/>
      <c r="C26" s="185"/>
      <c r="D26" s="185"/>
      <c r="E26" s="185"/>
      <c r="F26" s="185"/>
      <c r="G26" s="185"/>
      <c r="H26" s="186"/>
      <c r="I26" s="4">
        <v>130</v>
      </c>
      <c r="J26" s="13">
        <v>2419472</v>
      </c>
      <c r="K26" s="13">
        <v>366295</v>
      </c>
    </row>
    <row r="27" spans="1:11" ht="12.75">
      <c r="A27" s="184" t="s">
        <v>221</v>
      </c>
      <c r="B27" s="185"/>
      <c r="C27" s="185"/>
      <c r="D27" s="185"/>
      <c r="E27" s="185"/>
      <c r="F27" s="185"/>
      <c r="G27" s="185"/>
      <c r="H27" s="186"/>
      <c r="I27" s="4">
        <v>131</v>
      </c>
      <c r="J27" s="12">
        <f>SUM(J28:J32)</f>
        <v>584816</v>
      </c>
      <c r="K27" s="12">
        <f>SUM(K28:K32)</f>
        <v>545377</v>
      </c>
    </row>
    <row r="28" spans="1:11" ht="12.75">
      <c r="A28" s="184" t="s">
        <v>235</v>
      </c>
      <c r="B28" s="185"/>
      <c r="C28" s="185"/>
      <c r="D28" s="185"/>
      <c r="E28" s="185"/>
      <c r="F28" s="185"/>
      <c r="G28" s="185"/>
      <c r="H28" s="186"/>
      <c r="I28" s="4">
        <v>132</v>
      </c>
      <c r="J28" s="13"/>
      <c r="K28" s="13"/>
    </row>
    <row r="29" spans="1:11" ht="12.75">
      <c r="A29" s="184" t="s">
        <v>161</v>
      </c>
      <c r="B29" s="185"/>
      <c r="C29" s="185"/>
      <c r="D29" s="185"/>
      <c r="E29" s="185"/>
      <c r="F29" s="185"/>
      <c r="G29" s="185"/>
      <c r="H29" s="186"/>
      <c r="I29" s="4">
        <v>133</v>
      </c>
      <c r="J29" s="13">
        <v>584816</v>
      </c>
      <c r="K29" s="13">
        <v>545377</v>
      </c>
    </row>
    <row r="30" spans="1:11" ht="12.75">
      <c r="A30" s="184" t="s">
        <v>145</v>
      </c>
      <c r="B30" s="185"/>
      <c r="C30" s="185"/>
      <c r="D30" s="185"/>
      <c r="E30" s="185"/>
      <c r="F30" s="185"/>
      <c r="G30" s="185"/>
      <c r="H30" s="186"/>
      <c r="I30" s="4">
        <v>134</v>
      </c>
      <c r="J30" s="13"/>
      <c r="K30" s="13"/>
    </row>
    <row r="31" spans="1:11" ht="12.75">
      <c r="A31" s="184" t="s">
        <v>231</v>
      </c>
      <c r="B31" s="185"/>
      <c r="C31" s="185"/>
      <c r="D31" s="185"/>
      <c r="E31" s="185"/>
      <c r="F31" s="185"/>
      <c r="G31" s="185"/>
      <c r="H31" s="186"/>
      <c r="I31" s="4">
        <v>135</v>
      </c>
      <c r="J31" s="13"/>
      <c r="K31" s="13"/>
    </row>
    <row r="32" spans="1:11" ht="12.75">
      <c r="A32" s="184" t="s">
        <v>146</v>
      </c>
      <c r="B32" s="185"/>
      <c r="C32" s="185"/>
      <c r="D32" s="185"/>
      <c r="E32" s="185"/>
      <c r="F32" s="185"/>
      <c r="G32" s="185"/>
      <c r="H32" s="186"/>
      <c r="I32" s="4">
        <v>136</v>
      </c>
      <c r="J32" s="13"/>
      <c r="K32" s="13"/>
    </row>
    <row r="33" spans="1:11" ht="12.75">
      <c r="A33" s="184" t="s">
        <v>222</v>
      </c>
      <c r="B33" s="185"/>
      <c r="C33" s="185"/>
      <c r="D33" s="185"/>
      <c r="E33" s="185"/>
      <c r="F33" s="185"/>
      <c r="G33" s="185"/>
      <c r="H33" s="186"/>
      <c r="I33" s="4">
        <v>137</v>
      </c>
      <c r="J33" s="12">
        <f>SUM(J34:J37)</f>
        <v>941270</v>
      </c>
      <c r="K33" s="12">
        <f>SUM(K34:K37)</f>
        <v>611951</v>
      </c>
    </row>
    <row r="34" spans="1:11" ht="12.75">
      <c r="A34" s="184" t="s">
        <v>68</v>
      </c>
      <c r="B34" s="185"/>
      <c r="C34" s="185"/>
      <c r="D34" s="185"/>
      <c r="E34" s="185"/>
      <c r="F34" s="185"/>
      <c r="G34" s="185"/>
      <c r="H34" s="186"/>
      <c r="I34" s="4">
        <v>138</v>
      </c>
      <c r="J34" s="13">
        <v>311023</v>
      </c>
      <c r="K34" s="13">
        <v>67000</v>
      </c>
    </row>
    <row r="35" spans="1:11" ht="12.75">
      <c r="A35" s="184" t="s">
        <v>67</v>
      </c>
      <c r="B35" s="185"/>
      <c r="C35" s="185"/>
      <c r="D35" s="185"/>
      <c r="E35" s="185"/>
      <c r="F35" s="185"/>
      <c r="G35" s="185"/>
      <c r="H35" s="186"/>
      <c r="I35" s="4">
        <v>139</v>
      </c>
      <c r="J35" s="13">
        <v>630247</v>
      </c>
      <c r="K35" s="13">
        <v>544951</v>
      </c>
    </row>
    <row r="36" spans="1:11" ht="12.75">
      <c r="A36" s="184" t="s">
        <v>232</v>
      </c>
      <c r="B36" s="185"/>
      <c r="C36" s="185"/>
      <c r="D36" s="185"/>
      <c r="E36" s="185"/>
      <c r="F36" s="185"/>
      <c r="G36" s="185"/>
      <c r="H36" s="186"/>
      <c r="I36" s="4">
        <v>140</v>
      </c>
      <c r="J36" s="13"/>
      <c r="K36" s="13"/>
    </row>
    <row r="37" spans="1:11" ht="12.75">
      <c r="A37" s="184" t="s">
        <v>69</v>
      </c>
      <c r="B37" s="185"/>
      <c r="C37" s="185"/>
      <c r="D37" s="185"/>
      <c r="E37" s="185"/>
      <c r="F37" s="185"/>
      <c r="G37" s="185"/>
      <c r="H37" s="186"/>
      <c r="I37" s="4">
        <v>141</v>
      </c>
      <c r="J37" s="13"/>
      <c r="K37" s="13"/>
    </row>
    <row r="38" spans="1:11" ht="12.75">
      <c r="A38" s="184" t="s">
        <v>203</v>
      </c>
      <c r="B38" s="185"/>
      <c r="C38" s="185"/>
      <c r="D38" s="185"/>
      <c r="E38" s="185"/>
      <c r="F38" s="185"/>
      <c r="G38" s="185"/>
      <c r="H38" s="186"/>
      <c r="I38" s="4">
        <v>142</v>
      </c>
      <c r="J38" s="13"/>
      <c r="K38" s="13"/>
    </row>
    <row r="39" spans="1:11" ht="12.75">
      <c r="A39" s="184" t="s">
        <v>204</v>
      </c>
      <c r="B39" s="185"/>
      <c r="C39" s="185"/>
      <c r="D39" s="185"/>
      <c r="E39" s="185"/>
      <c r="F39" s="185"/>
      <c r="G39" s="185"/>
      <c r="H39" s="186"/>
      <c r="I39" s="4">
        <v>143</v>
      </c>
      <c r="J39" s="13"/>
      <c r="K39" s="13"/>
    </row>
    <row r="40" spans="1:11" ht="12.75">
      <c r="A40" s="184" t="s">
        <v>233</v>
      </c>
      <c r="B40" s="185"/>
      <c r="C40" s="185"/>
      <c r="D40" s="185"/>
      <c r="E40" s="185"/>
      <c r="F40" s="185"/>
      <c r="G40" s="185"/>
      <c r="H40" s="186"/>
      <c r="I40" s="4">
        <v>144</v>
      </c>
      <c r="J40" s="13"/>
      <c r="K40" s="13"/>
    </row>
    <row r="41" spans="1:11" ht="12.75">
      <c r="A41" s="184" t="s">
        <v>234</v>
      </c>
      <c r="B41" s="185"/>
      <c r="C41" s="185"/>
      <c r="D41" s="185"/>
      <c r="E41" s="185"/>
      <c r="F41" s="185"/>
      <c r="G41" s="185"/>
      <c r="H41" s="186"/>
      <c r="I41" s="4">
        <v>145</v>
      </c>
      <c r="J41" s="13"/>
      <c r="K41" s="13"/>
    </row>
    <row r="42" spans="1:11" ht="12.75">
      <c r="A42" s="184" t="s">
        <v>223</v>
      </c>
      <c r="B42" s="185"/>
      <c r="C42" s="185"/>
      <c r="D42" s="185"/>
      <c r="E42" s="185"/>
      <c r="F42" s="185"/>
      <c r="G42" s="185"/>
      <c r="H42" s="186"/>
      <c r="I42" s="4">
        <v>146</v>
      </c>
      <c r="J42" s="12">
        <f>J7+J27+J38+J40</f>
        <v>45685724</v>
      </c>
      <c r="K42" s="12">
        <f>K7+K27+K38+K40</f>
        <v>48207926</v>
      </c>
    </row>
    <row r="43" spans="1:11" ht="12.75">
      <c r="A43" s="184" t="s">
        <v>224</v>
      </c>
      <c r="B43" s="185"/>
      <c r="C43" s="185"/>
      <c r="D43" s="185"/>
      <c r="E43" s="185"/>
      <c r="F43" s="185"/>
      <c r="G43" s="185"/>
      <c r="H43" s="186"/>
      <c r="I43" s="4">
        <v>147</v>
      </c>
      <c r="J43" s="12">
        <f>J10+J33+J39+J41</f>
        <v>16731987</v>
      </c>
      <c r="K43" s="12">
        <f>K10+K33+K39+K41</f>
        <v>14790167</v>
      </c>
    </row>
    <row r="44" spans="1:11" ht="12.75">
      <c r="A44" s="184" t="s">
        <v>244</v>
      </c>
      <c r="B44" s="185"/>
      <c r="C44" s="185"/>
      <c r="D44" s="185"/>
      <c r="E44" s="185"/>
      <c r="F44" s="185"/>
      <c r="G44" s="185"/>
      <c r="H44" s="186"/>
      <c r="I44" s="4">
        <v>148</v>
      </c>
      <c r="J44" s="12">
        <f>J42-J43</f>
        <v>28953737</v>
      </c>
      <c r="K44" s="12">
        <f>K42-K43</f>
        <v>33417759</v>
      </c>
    </row>
    <row r="45" spans="1:11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28953737</v>
      </c>
      <c r="K45" s="12">
        <f>IF(K42&gt;K43,K42-K43,0)</f>
        <v>33417759</v>
      </c>
    </row>
    <row r="46" spans="1:11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4" t="s">
        <v>225</v>
      </c>
      <c r="B47" s="185"/>
      <c r="C47" s="185"/>
      <c r="D47" s="185"/>
      <c r="E47" s="185"/>
      <c r="F47" s="185"/>
      <c r="G47" s="185"/>
      <c r="H47" s="186"/>
      <c r="I47" s="4">
        <v>151</v>
      </c>
      <c r="J47" s="13">
        <v>2865598</v>
      </c>
      <c r="K47" s="13">
        <v>6747149</v>
      </c>
    </row>
    <row r="48" spans="1:11" ht="12.75">
      <c r="A48" s="184" t="s">
        <v>245</v>
      </c>
      <c r="B48" s="185"/>
      <c r="C48" s="185"/>
      <c r="D48" s="185"/>
      <c r="E48" s="185"/>
      <c r="F48" s="185"/>
      <c r="G48" s="185"/>
      <c r="H48" s="186"/>
      <c r="I48" s="4">
        <v>152</v>
      </c>
      <c r="J48" s="12">
        <f>J44-J47</f>
        <v>26088139</v>
      </c>
      <c r="K48" s="12">
        <f>K44-K47</f>
        <v>26670610</v>
      </c>
    </row>
    <row r="49" spans="1:11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26088139</v>
      </c>
      <c r="K49" s="12">
        <f>IF(K48&gt;0,K48,0)</f>
        <v>26670610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3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 ht="12.75">
      <c r="A52" s="181" t="s">
        <v>194</v>
      </c>
      <c r="B52" s="182"/>
      <c r="C52" s="182"/>
      <c r="D52" s="182"/>
      <c r="E52" s="182"/>
      <c r="F52" s="182"/>
      <c r="G52" s="182"/>
      <c r="H52" s="182"/>
      <c r="I52" s="220"/>
      <c r="J52" s="220"/>
      <c r="K52" s="221"/>
    </row>
    <row r="53" spans="1:11" ht="12.75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/>
    </row>
    <row r="54" spans="1:11" ht="12.75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/>
    </row>
    <row r="55" spans="1:11" ht="12.75">
      <c r="A55" s="203" t="s">
        <v>197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 ht="12.75">
      <c r="A56" s="181" t="s">
        <v>212</v>
      </c>
      <c r="B56" s="182"/>
      <c r="C56" s="182"/>
      <c r="D56" s="182"/>
      <c r="E56" s="182"/>
      <c r="F56" s="182"/>
      <c r="G56" s="182"/>
      <c r="H56" s="183"/>
      <c r="I56" s="21">
        <v>157</v>
      </c>
      <c r="J56" s="11">
        <v>26088139</v>
      </c>
      <c r="K56" s="11">
        <v>26670610</v>
      </c>
    </row>
    <row r="57" spans="1:11" ht="12.75">
      <c r="A57" s="184" t="s">
        <v>229</v>
      </c>
      <c r="B57" s="185"/>
      <c r="C57" s="185"/>
      <c r="D57" s="185"/>
      <c r="E57" s="185"/>
      <c r="F57" s="185"/>
      <c r="G57" s="185"/>
      <c r="H57" s="186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4" t="s">
        <v>236</v>
      </c>
      <c r="B58" s="185"/>
      <c r="C58" s="185"/>
      <c r="D58" s="185"/>
      <c r="E58" s="185"/>
      <c r="F58" s="185"/>
      <c r="G58" s="185"/>
      <c r="H58" s="186"/>
      <c r="I58" s="4">
        <v>159</v>
      </c>
      <c r="J58" s="13"/>
      <c r="K58" s="13"/>
    </row>
    <row r="59" spans="1:11" ht="12.75">
      <c r="A59" s="184" t="s">
        <v>237</v>
      </c>
      <c r="B59" s="185"/>
      <c r="C59" s="185"/>
      <c r="D59" s="185"/>
      <c r="E59" s="185"/>
      <c r="F59" s="185"/>
      <c r="G59" s="185"/>
      <c r="H59" s="186"/>
      <c r="I59" s="4">
        <v>160</v>
      </c>
      <c r="J59" s="13"/>
      <c r="K59" s="13"/>
    </row>
    <row r="60" spans="1:11" ht="12.75">
      <c r="A60" s="184" t="s">
        <v>45</v>
      </c>
      <c r="B60" s="185"/>
      <c r="C60" s="185"/>
      <c r="D60" s="185"/>
      <c r="E60" s="185"/>
      <c r="F60" s="185"/>
      <c r="G60" s="185"/>
      <c r="H60" s="186"/>
      <c r="I60" s="4">
        <v>161</v>
      </c>
      <c r="J60" s="13"/>
      <c r="K60" s="13"/>
    </row>
    <row r="61" spans="1:11" ht="12.75">
      <c r="A61" s="184" t="s">
        <v>238</v>
      </c>
      <c r="B61" s="185"/>
      <c r="C61" s="185"/>
      <c r="D61" s="185"/>
      <c r="E61" s="185"/>
      <c r="F61" s="185"/>
      <c r="G61" s="185"/>
      <c r="H61" s="186"/>
      <c r="I61" s="4">
        <v>162</v>
      </c>
      <c r="J61" s="13"/>
      <c r="K61" s="13"/>
    </row>
    <row r="62" spans="1:11" ht="12.75">
      <c r="A62" s="184" t="s">
        <v>239</v>
      </c>
      <c r="B62" s="185"/>
      <c r="C62" s="185"/>
      <c r="D62" s="185"/>
      <c r="E62" s="185"/>
      <c r="F62" s="185"/>
      <c r="G62" s="185"/>
      <c r="H62" s="186"/>
      <c r="I62" s="4">
        <v>163</v>
      </c>
      <c r="J62" s="13"/>
      <c r="K62" s="13"/>
    </row>
    <row r="63" spans="1:11" ht="12.75">
      <c r="A63" s="184" t="s">
        <v>240</v>
      </c>
      <c r="B63" s="185"/>
      <c r="C63" s="185"/>
      <c r="D63" s="185"/>
      <c r="E63" s="185"/>
      <c r="F63" s="185"/>
      <c r="G63" s="185"/>
      <c r="H63" s="186"/>
      <c r="I63" s="4">
        <v>164</v>
      </c>
      <c r="J63" s="13"/>
      <c r="K63" s="13"/>
    </row>
    <row r="64" spans="1:11" ht="12.75">
      <c r="A64" s="184" t="s">
        <v>241</v>
      </c>
      <c r="B64" s="185"/>
      <c r="C64" s="185"/>
      <c r="D64" s="185"/>
      <c r="E64" s="185"/>
      <c r="F64" s="185"/>
      <c r="G64" s="185"/>
      <c r="H64" s="186"/>
      <c r="I64" s="4">
        <v>165</v>
      </c>
      <c r="J64" s="13"/>
      <c r="K64" s="13"/>
    </row>
    <row r="65" spans="1:11" ht="12.75">
      <c r="A65" s="184" t="s">
        <v>230</v>
      </c>
      <c r="B65" s="185"/>
      <c r="C65" s="185"/>
      <c r="D65" s="185"/>
      <c r="E65" s="185"/>
      <c r="F65" s="185"/>
      <c r="G65" s="185"/>
      <c r="H65" s="186"/>
      <c r="I65" s="4">
        <v>166</v>
      </c>
      <c r="J65" s="13"/>
      <c r="K65" s="13"/>
    </row>
    <row r="66" spans="1:11" ht="12.75">
      <c r="A66" s="184" t="s">
        <v>201</v>
      </c>
      <c r="B66" s="185"/>
      <c r="C66" s="185"/>
      <c r="D66" s="185"/>
      <c r="E66" s="185"/>
      <c r="F66" s="185"/>
      <c r="G66" s="185"/>
      <c r="H66" s="186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4" t="s">
        <v>202</v>
      </c>
      <c r="B67" s="185"/>
      <c r="C67" s="185"/>
      <c r="D67" s="185"/>
      <c r="E67" s="185"/>
      <c r="F67" s="185"/>
      <c r="G67" s="185"/>
      <c r="H67" s="186"/>
      <c r="I67" s="4">
        <v>168</v>
      </c>
      <c r="J67" s="18">
        <f>J56+J66</f>
        <v>26088139</v>
      </c>
      <c r="K67" s="18">
        <f>K56+K66</f>
        <v>26670610</v>
      </c>
    </row>
    <row r="68" spans="1:11" ht="12.75">
      <c r="A68" s="203" t="s">
        <v>196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 ht="12.75">
      <c r="A69" s="181" t="s">
        <v>195</v>
      </c>
      <c r="B69" s="182"/>
      <c r="C69" s="182"/>
      <c r="D69" s="182"/>
      <c r="E69" s="182"/>
      <c r="F69" s="182"/>
      <c r="G69" s="182"/>
      <c r="H69" s="182"/>
      <c r="I69" s="220"/>
      <c r="J69" s="220"/>
      <c r="K69" s="221"/>
    </row>
    <row r="70" spans="1:11" ht="12.75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5">
      <selection activeCell="K16" sqref="K16"/>
    </sheetView>
  </sheetViews>
  <sheetFormatPr defaultColWidth="9.140625" defaultRowHeight="12.75"/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344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339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28953734</v>
      </c>
      <c r="K8" s="13">
        <v>33417759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5647249</v>
      </c>
      <c r="K9" s="13">
        <v>5296439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184701</v>
      </c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>
        <v>228146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/>
      <c r="K13" s="13"/>
    </row>
    <row r="14" spans="1:11" ht="12.75">
      <c r="A14" s="184" t="s">
        <v>163</v>
      </c>
      <c r="B14" s="185"/>
      <c r="C14" s="185"/>
      <c r="D14" s="185"/>
      <c r="E14" s="185"/>
      <c r="F14" s="185"/>
      <c r="G14" s="185"/>
      <c r="H14" s="185"/>
      <c r="I14" s="4">
        <v>7</v>
      </c>
      <c r="J14" s="9">
        <f>SUM(J8:J13)</f>
        <v>34785684</v>
      </c>
      <c r="K14" s="12">
        <f>SUM(K8:K13)</f>
        <v>38942344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>
        <v>201134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3882505</v>
      </c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366972</v>
      </c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449939</v>
      </c>
      <c r="K18" s="13">
        <v>4895836</v>
      </c>
    </row>
    <row r="19" spans="1:11" ht="12.75">
      <c r="A19" s="184" t="s">
        <v>164</v>
      </c>
      <c r="B19" s="185"/>
      <c r="C19" s="185"/>
      <c r="D19" s="185"/>
      <c r="E19" s="185"/>
      <c r="F19" s="185"/>
      <c r="G19" s="185"/>
      <c r="H19" s="185"/>
      <c r="I19" s="4">
        <v>12</v>
      </c>
      <c r="J19" s="9">
        <f>SUM(J15:J18)</f>
        <v>4699416</v>
      </c>
      <c r="K19" s="12">
        <f>SUM(K15:K18)</f>
        <v>5096970</v>
      </c>
    </row>
    <row r="20" spans="1:11" ht="12.75">
      <c r="A20" s="184" t="s">
        <v>36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IF(J14&gt;J19,J14-J19,0)</f>
        <v>30086268</v>
      </c>
      <c r="K20" s="12">
        <f>IF(K14&gt;K19,K14-K19,0)</f>
        <v>33845374</v>
      </c>
    </row>
    <row r="21" spans="1:11" ht="12.75">
      <c r="A21" s="184" t="s">
        <v>37</v>
      </c>
      <c r="B21" s="185"/>
      <c r="C21" s="185"/>
      <c r="D21" s="185"/>
      <c r="E21" s="185"/>
      <c r="F21" s="185"/>
      <c r="G21" s="185"/>
      <c r="H21" s="18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423388</v>
      </c>
      <c r="K23" s="13">
        <v>3627888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493796</v>
      </c>
      <c r="K25" s="13">
        <v>368308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4" t="s">
        <v>174</v>
      </c>
      <c r="B28" s="185"/>
      <c r="C28" s="185"/>
      <c r="D28" s="185"/>
      <c r="E28" s="185"/>
      <c r="F28" s="185"/>
      <c r="G28" s="185"/>
      <c r="H28" s="185"/>
      <c r="I28" s="4">
        <v>20</v>
      </c>
      <c r="J28" s="9">
        <f>SUM(J23:J27)</f>
        <v>917184</v>
      </c>
      <c r="K28" s="12">
        <f>SUM(K23:K27)</f>
        <v>3996196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863121</v>
      </c>
      <c r="K29" s="13">
        <v>1411745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21899315</v>
      </c>
      <c r="K31" s="13">
        <v>4428573</v>
      </c>
    </row>
    <row r="32" spans="1:11" ht="12.75">
      <c r="A32" s="184" t="s">
        <v>5</v>
      </c>
      <c r="B32" s="185"/>
      <c r="C32" s="185"/>
      <c r="D32" s="185"/>
      <c r="E32" s="185"/>
      <c r="F32" s="185"/>
      <c r="G32" s="185"/>
      <c r="H32" s="185"/>
      <c r="I32" s="4">
        <v>24</v>
      </c>
      <c r="J32" s="9">
        <f>SUM(J29:J31)</f>
        <v>22762436</v>
      </c>
      <c r="K32" s="12">
        <f>SUM(K29:K31)</f>
        <v>5840318</v>
      </c>
    </row>
    <row r="33" spans="1:11" ht="12.75">
      <c r="A33" s="184" t="s">
        <v>38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4" t="s">
        <v>39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IF(J32&gt;J28,J32-J28,0)</f>
        <v>21845252</v>
      </c>
      <c r="K34" s="12">
        <f>IF(K32&gt;K28,K32-K28,0)</f>
        <v>1844122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4" t="s">
        <v>70</v>
      </c>
      <c r="B39" s="185"/>
      <c r="C39" s="185"/>
      <c r="D39" s="185"/>
      <c r="E39" s="185"/>
      <c r="F39" s="185"/>
      <c r="G39" s="185"/>
      <c r="H39" s="185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3399417</v>
      </c>
      <c r="K40" s="13">
        <v>15321181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7505552</v>
      </c>
      <c r="K41" s="13">
        <v>11341723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>
        <v>238728</v>
      </c>
    </row>
    <row r="45" spans="1:11" ht="12.75">
      <c r="A45" s="184" t="s">
        <v>71</v>
      </c>
      <c r="B45" s="185"/>
      <c r="C45" s="185"/>
      <c r="D45" s="185"/>
      <c r="E45" s="185"/>
      <c r="F45" s="185"/>
      <c r="G45" s="185"/>
      <c r="H45" s="185"/>
      <c r="I45" s="4">
        <v>36</v>
      </c>
      <c r="J45" s="9">
        <f>SUM(J40:J44)</f>
        <v>10904969</v>
      </c>
      <c r="K45" s="12">
        <f>SUM(K40:K44)</f>
        <v>26901632</v>
      </c>
    </row>
    <row r="46" spans="1:11" ht="12.75">
      <c r="A46" s="184" t="s">
        <v>17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84" t="s">
        <v>18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IF(J45&gt;J39,J45-J39,0)</f>
        <v>10904969</v>
      </c>
      <c r="K47" s="12">
        <f>IF(K45&gt;K39,K45-K39,0)</f>
        <v>26901632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5099620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2663953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3825973</v>
      </c>
      <c r="K50" s="13">
        <v>1162020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>
        <v>5099620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2663953</v>
      </c>
      <c r="K52" s="13"/>
    </row>
    <row r="53" spans="1:11" ht="12.75">
      <c r="A53" s="209" t="s">
        <v>184</v>
      </c>
      <c r="B53" s="210"/>
      <c r="C53" s="210"/>
      <c r="D53" s="210"/>
      <c r="E53" s="210"/>
      <c r="F53" s="210"/>
      <c r="G53" s="210"/>
      <c r="H53" s="210"/>
      <c r="I53" s="7">
        <v>44</v>
      </c>
      <c r="J53" s="10">
        <f>J50+J51-J52</f>
        <v>1162020</v>
      </c>
      <c r="K53" s="18">
        <f>K50+K51-K52</f>
        <v>6261640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4" t="s">
        <v>206</v>
      </c>
      <c r="B13" s="185"/>
      <c r="C13" s="185"/>
      <c r="D13" s="185"/>
      <c r="E13" s="185"/>
      <c r="F13" s="185"/>
      <c r="G13" s="185"/>
      <c r="H13" s="18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84" t="s">
        <v>47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84" t="s">
        <v>119</v>
      </c>
      <c r="B29" s="185"/>
      <c r="C29" s="185"/>
      <c r="D29" s="185"/>
      <c r="E29" s="185"/>
      <c r="F29" s="185"/>
      <c r="G29" s="185"/>
      <c r="H29" s="18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84" t="s">
        <v>50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4" t="s">
        <v>113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4" t="s">
        <v>114</v>
      </c>
      <c r="B35" s="185"/>
      <c r="C35" s="185"/>
      <c r="D35" s="185"/>
      <c r="E35" s="185"/>
      <c r="F35" s="185"/>
      <c r="G35" s="185"/>
      <c r="H35" s="18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84" t="s">
        <v>51</v>
      </c>
      <c r="B40" s="185"/>
      <c r="C40" s="185"/>
      <c r="D40" s="185"/>
      <c r="E40" s="185"/>
      <c r="F40" s="185"/>
      <c r="G40" s="185"/>
      <c r="H40" s="18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84" t="s">
        <v>154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4" t="s">
        <v>168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4" t="s">
        <v>169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4" t="s">
        <v>155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4" t="s">
        <v>15</v>
      </c>
      <c r="B50" s="185"/>
      <c r="C50" s="185"/>
      <c r="D50" s="185"/>
      <c r="E50" s="185"/>
      <c r="F50" s="185"/>
      <c r="G50" s="185"/>
      <c r="H50" s="18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4" t="s">
        <v>167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/>
      <c r="K51" s="13"/>
    </row>
    <row r="52" spans="1:11" ht="12.75">
      <c r="A52" s="184" t="s">
        <v>182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/>
      <c r="K52" s="13"/>
    </row>
    <row r="53" spans="1:11" ht="12.75">
      <c r="A53" s="184" t="s">
        <v>183</v>
      </c>
      <c r="B53" s="185"/>
      <c r="C53" s="185"/>
      <c r="D53" s="185"/>
      <c r="E53" s="185"/>
      <c r="F53" s="185"/>
      <c r="G53" s="185"/>
      <c r="H53" s="18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10.28125" style="98" customWidth="1"/>
    <col min="11" max="11" width="10.57421875" style="98" customWidth="1"/>
    <col min="12" max="16384" width="9.140625" style="98" customWidth="1"/>
  </cols>
  <sheetData>
    <row r="1" spans="1:12" ht="12.75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7"/>
    </row>
    <row r="2" spans="1:12" ht="15.75">
      <c r="A2" s="95"/>
      <c r="B2" s="96"/>
      <c r="C2" s="273" t="s">
        <v>293</v>
      </c>
      <c r="D2" s="273"/>
      <c r="E2" s="100">
        <v>42005</v>
      </c>
      <c r="F2" s="99" t="s">
        <v>258</v>
      </c>
      <c r="G2" s="274">
        <v>42369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5" t="s">
        <v>296</v>
      </c>
      <c r="B5" s="266"/>
      <c r="C5" s="266"/>
      <c r="D5" s="266"/>
      <c r="E5" s="266"/>
      <c r="F5" s="266"/>
      <c r="G5" s="266"/>
      <c r="H5" s="266"/>
      <c r="I5" s="106">
        <v>1</v>
      </c>
      <c r="J5" s="107">
        <v>109521087</v>
      </c>
      <c r="K5" s="107">
        <v>124521087</v>
      </c>
    </row>
    <row r="6" spans="1:11" ht="12.75">
      <c r="A6" s="265" t="s">
        <v>297</v>
      </c>
      <c r="B6" s="266"/>
      <c r="C6" s="266"/>
      <c r="D6" s="266"/>
      <c r="E6" s="266"/>
      <c r="F6" s="266"/>
      <c r="G6" s="266"/>
      <c r="H6" s="266"/>
      <c r="I6" s="106">
        <v>2</v>
      </c>
      <c r="J6" s="108">
        <v>61353457</v>
      </c>
      <c r="K6" s="108">
        <v>61353457</v>
      </c>
    </row>
    <row r="7" spans="1:11" ht="12.75">
      <c r="A7" s="265" t="s">
        <v>298</v>
      </c>
      <c r="B7" s="266"/>
      <c r="C7" s="266"/>
      <c r="D7" s="266"/>
      <c r="E7" s="266"/>
      <c r="F7" s="266"/>
      <c r="G7" s="266"/>
      <c r="H7" s="266"/>
      <c r="I7" s="106">
        <v>3</v>
      </c>
      <c r="J7" s="108">
        <v>2289896</v>
      </c>
      <c r="K7" s="108">
        <v>2289896</v>
      </c>
    </row>
    <row r="8" spans="1:11" ht="12.75">
      <c r="A8" s="265" t="s">
        <v>299</v>
      </c>
      <c r="B8" s="266"/>
      <c r="C8" s="266"/>
      <c r="D8" s="266"/>
      <c r="E8" s="266"/>
      <c r="F8" s="266"/>
      <c r="G8" s="266"/>
      <c r="H8" s="266"/>
      <c r="I8" s="106">
        <v>4</v>
      </c>
      <c r="J8" s="108">
        <v>5245753</v>
      </c>
      <c r="K8" s="108">
        <v>4992168</v>
      </c>
    </row>
    <row r="9" spans="1:11" ht="12.75">
      <c r="A9" s="265" t="s">
        <v>300</v>
      </c>
      <c r="B9" s="266"/>
      <c r="C9" s="266"/>
      <c r="D9" s="266"/>
      <c r="E9" s="266"/>
      <c r="F9" s="266"/>
      <c r="G9" s="266"/>
      <c r="H9" s="266"/>
      <c r="I9" s="106">
        <v>5</v>
      </c>
      <c r="J9" s="108">
        <v>26088139</v>
      </c>
      <c r="K9" s="108">
        <v>26670610</v>
      </c>
    </row>
    <row r="10" spans="1:11" ht="12.75">
      <c r="A10" s="265" t="s">
        <v>301</v>
      </c>
      <c r="B10" s="266"/>
      <c r="C10" s="266"/>
      <c r="D10" s="266"/>
      <c r="E10" s="266"/>
      <c r="F10" s="266"/>
      <c r="G10" s="266"/>
      <c r="H10" s="266"/>
      <c r="I10" s="106">
        <v>6</v>
      </c>
      <c r="J10" s="108"/>
      <c r="K10" s="108"/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106">
        <v>7</v>
      </c>
      <c r="J11" s="108"/>
      <c r="K11" s="108"/>
    </row>
    <row r="12" spans="1:11" ht="12.75">
      <c r="A12" s="265" t="s">
        <v>303</v>
      </c>
      <c r="B12" s="266"/>
      <c r="C12" s="266"/>
      <c r="D12" s="266"/>
      <c r="E12" s="266"/>
      <c r="F12" s="266"/>
      <c r="G12" s="266"/>
      <c r="H12" s="266"/>
      <c r="I12" s="106">
        <v>8</v>
      </c>
      <c r="J12" s="108"/>
      <c r="K12" s="108"/>
    </row>
    <row r="13" spans="1:11" ht="12.75">
      <c r="A13" s="265" t="s">
        <v>304</v>
      </c>
      <c r="B13" s="266"/>
      <c r="C13" s="266"/>
      <c r="D13" s="266"/>
      <c r="E13" s="266"/>
      <c r="F13" s="266"/>
      <c r="G13" s="266"/>
      <c r="H13" s="266"/>
      <c r="I13" s="106">
        <v>9</v>
      </c>
      <c r="J13" s="108"/>
      <c r="K13" s="108"/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106">
        <v>10</v>
      </c>
      <c r="J14" s="109">
        <f>SUM(J5:J13)</f>
        <v>204498332</v>
      </c>
      <c r="K14" s="109">
        <f>SUM(K5:K13)</f>
        <v>219827218</v>
      </c>
    </row>
    <row r="15" spans="1:11" ht="12.75">
      <c r="A15" s="265" t="s">
        <v>306</v>
      </c>
      <c r="B15" s="266"/>
      <c r="C15" s="266"/>
      <c r="D15" s="266"/>
      <c r="E15" s="266"/>
      <c r="F15" s="266"/>
      <c r="G15" s="266"/>
      <c r="H15" s="266"/>
      <c r="I15" s="106">
        <v>11</v>
      </c>
      <c r="J15" s="108"/>
      <c r="K15" s="108"/>
    </row>
    <row r="16" spans="1:11" ht="12.75">
      <c r="A16" s="265" t="s">
        <v>307</v>
      </c>
      <c r="B16" s="266"/>
      <c r="C16" s="266"/>
      <c r="D16" s="266"/>
      <c r="E16" s="266"/>
      <c r="F16" s="266"/>
      <c r="G16" s="266"/>
      <c r="H16" s="266"/>
      <c r="I16" s="106">
        <v>12</v>
      </c>
      <c r="J16" s="108"/>
      <c r="K16" s="108"/>
    </row>
    <row r="17" spans="1:11" ht="12.75">
      <c r="A17" s="265" t="s">
        <v>308</v>
      </c>
      <c r="B17" s="266"/>
      <c r="C17" s="266"/>
      <c r="D17" s="266"/>
      <c r="E17" s="266"/>
      <c r="F17" s="266"/>
      <c r="G17" s="266"/>
      <c r="H17" s="266"/>
      <c r="I17" s="106">
        <v>13</v>
      </c>
      <c r="J17" s="108"/>
      <c r="K17" s="108"/>
    </row>
    <row r="18" spans="1:11" ht="12.75">
      <c r="A18" s="265" t="s">
        <v>309</v>
      </c>
      <c r="B18" s="266"/>
      <c r="C18" s="266"/>
      <c r="D18" s="266"/>
      <c r="E18" s="266"/>
      <c r="F18" s="266"/>
      <c r="G18" s="266"/>
      <c r="H18" s="266"/>
      <c r="I18" s="106">
        <v>14</v>
      </c>
      <c r="J18" s="108"/>
      <c r="K18" s="108"/>
    </row>
    <row r="19" spans="1:11" ht="12.75">
      <c r="A19" s="265" t="s">
        <v>310</v>
      </c>
      <c r="B19" s="266"/>
      <c r="C19" s="266"/>
      <c r="D19" s="266"/>
      <c r="E19" s="266"/>
      <c r="F19" s="266"/>
      <c r="G19" s="266"/>
      <c r="H19" s="266"/>
      <c r="I19" s="106">
        <v>15</v>
      </c>
      <c r="J19" s="108"/>
      <c r="K19" s="108"/>
    </row>
    <row r="20" spans="1:11" ht="12.75">
      <c r="A20" s="265" t="s">
        <v>311</v>
      </c>
      <c r="B20" s="266"/>
      <c r="C20" s="266"/>
      <c r="D20" s="266"/>
      <c r="E20" s="266"/>
      <c r="F20" s="266"/>
      <c r="G20" s="266"/>
      <c r="H20" s="266"/>
      <c r="I20" s="106">
        <v>16</v>
      </c>
      <c r="J20" s="108"/>
      <c r="K20" s="108"/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7" t="s">
        <v>313</v>
      </c>
      <c r="B23" s="258"/>
      <c r="C23" s="258"/>
      <c r="D23" s="258"/>
      <c r="E23" s="258"/>
      <c r="F23" s="258"/>
      <c r="G23" s="258"/>
      <c r="H23" s="258"/>
      <c r="I23" s="111">
        <v>18</v>
      </c>
      <c r="J23" s="107"/>
      <c r="K23" s="107"/>
    </row>
    <row r="24" spans="1:11" ht="23.25" customHeight="1">
      <c r="A24" s="259" t="s">
        <v>314</v>
      </c>
      <c r="B24" s="260"/>
      <c r="C24" s="260"/>
      <c r="D24" s="260"/>
      <c r="E24" s="260"/>
      <c r="F24" s="260"/>
      <c r="G24" s="260"/>
      <c r="H24" s="260"/>
      <c r="I24" s="112">
        <v>19</v>
      </c>
      <c r="J24" s="110"/>
      <c r="K24" s="110"/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perina</cp:lastModifiedBy>
  <cp:lastPrinted>2016-04-07T10:14:43Z</cp:lastPrinted>
  <dcterms:created xsi:type="dcterms:W3CDTF">2008-10-17T11:51:54Z</dcterms:created>
  <dcterms:modified xsi:type="dcterms:W3CDTF">2016-04-07T12:08:13Z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